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M 2024\M24-031-Lázně Bohdaneč, J. Žižky - vodovod\"/>
    </mc:Choice>
  </mc:AlternateContent>
  <bookViews>
    <workbookView xWindow="0" yWindow="0" windowWidth="0" windowHeight="0"/>
  </bookViews>
  <sheets>
    <sheet name="Rekapitulace stavby" sheetId="1" r:id="rId1"/>
    <sheet name="01 - Lázně Bohdaneč, J. Ž..." sheetId="2" r:id="rId2"/>
    <sheet name="VON - Vedlejší a ostatn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Lázně Bohdaneč, J. Ž...'!$C$124:$K$548</definedName>
    <definedName name="_xlnm.Print_Area" localSheetId="1">'01 - Lázně Bohdaneč, J. Ž...'!$C$4:$J$76,'01 - Lázně Bohdaneč, J. Ž...'!$C$82:$J$106,'01 - Lázně Bohdaneč, J. Ž...'!$C$112:$K$548</definedName>
    <definedName name="_xlnm.Print_Titles" localSheetId="1">'01 - Lázně Bohdaneč, J. Ž...'!$124:$124</definedName>
    <definedName name="_xlnm._FilterDatabase" localSheetId="2" hidden="1">'VON - Vedlejší a ostatní ...'!$C$123:$K$155</definedName>
    <definedName name="_xlnm.Print_Area" localSheetId="2">'VON - Vedlejší a ostatní ...'!$C$4:$J$76,'VON - Vedlejší a ostatní ...'!$C$82:$J$105,'VON - Vedlejší a ostatní ...'!$C$111:$K$155</definedName>
    <definedName name="_xlnm.Print_Titles" localSheetId="2">'VON - Vedlejší a ostatní ...'!$123:$123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89"/>
  <c r="E7"/>
  <c r="E114"/>
  <c i="2" r="J37"/>
  <c r="J36"/>
  <c i="1" r="AY95"/>
  <c i="2" r="J35"/>
  <c i="1" r="AX95"/>
  <c i="2" r="BI548"/>
  <c r="BH548"/>
  <c r="BG548"/>
  <c r="BF548"/>
  <c r="T548"/>
  <c r="T547"/>
  <c r="R548"/>
  <c r="R547"/>
  <c r="P548"/>
  <c r="P547"/>
  <c r="BI544"/>
  <c r="BH544"/>
  <c r="BG544"/>
  <c r="BF544"/>
  <c r="T544"/>
  <c r="R544"/>
  <c r="P544"/>
  <c r="BI541"/>
  <c r="BH541"/>
  <c r="BG541"/>
  <c r="BF541"/>
  <c r="T541"/>
  <c r="R541"/>
  <c r="P541"/>
  <c r="BI537"/>
  <c r="BH537"/>
  <c r="BG537"/>
  <c r="BF537"/>
  <c r="T537"/>
  <c r="R537"/>
  <c r="P537"/>
  <c r="BI533"/>
  <c r="BH533"/>
  <c r="BG533"/>
  <c r="BF533"/>
  <c r="T533"/>
  <c r="R533"/>
  <c r="P533"/>
  <c r="BI530"/>
  <c r="BH530"/>
  <c r="BG530"/>
  <c r="BF530"/>
  <c r="T530"/>
  <c r="R530"/>
  <c r="P530"/>
  <c r="BI526"/>
  <c r="BH526"/>
  <c r="BG526"/>
  <c r="BF526"/>
  <c r="T526"/>
  <c r="R526"/>
  <c r="P526"/>
  <c r="BI523"/>
  <c r="BH523"/>
  <c r="BG523"/>
  <c r="BF523"/>
  <c r="T523"/>
  <c r="R523"/>
  <c r="P523"/>
  <c r="BI518"/>
  <c r="BH518"/>
  <c r="BG518"/>
  <c r="BF518"/>
  <c r="T518"/>
  <c r="R518"/>
  <c r="P518"/>
  <c r="BI517"/>
  <c r="BH517"/>
  <c r="BG517"/>
  <c r="BF517"/>
  <c r="T517"/>
  <c r="R517"/>
  <c r="P517"/>
  <c r="BI512"/>
  <c r="BH512"/>
  <c r="BG512"/>
  <c r="BF512"/>
  <c r="T512"/>
  <c r="R512"/>
  <c r="P512"/>
  <c r="BI509"/>
  <c r="BH509"/>
  <c r="BG509"/>
  <c r="BF509"/>
  <c r="T509"/>
  <c r="R509"/>
  <c r="P509"/>
  <c r="BI506"/>
  <c r="BH506"/>
  <c r="BG506"/>
  <c r="BF506"/>
  <c r="T506"/>
  <c r="R506"/>
  <c r="P506"/>
  <c r="BI503"/>
  <c r="BH503"/>
  <c r="BG503"/>
  <c r="BF503"/>
  <c r="T503"/>
  <c r="R503"/>
  <c r="P503"/>
  <c r="BI501"/>
  <c r="BH501"/>
  <c r="BG501"/>
  <c r="BF501"/>
  <c r="T501"/>
  <c r="R501"/>
  <c r="P501"/>
  <c r="BI497"/>
  <c r="BH497"/>
  <c r="BG497"/>
  <c r="BF497"/>
  <c r="T497"/>
  <c r="R497"/>
  <c r="P497"/>
  <c r="BI496"/>
  <c r="BH496"/>
  <c r="BG496"/>
  <c r="BF496"/>
  <c r="T496"/>
  <c r="R496"/>
  <c r="P496"/>
  <c r="BI493"/>
  <c r="BH493"/>
  <c r="BG493"/>
  <c r="BF493"/>
  <c r="T493"/>
  <c r="R493"/>
  <c r="P493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4"/>
  <c r="BH414"/>
  <c r="BG414"/>
  <c r="BF414"/>
  <c r="T414"/>
  <c r="R414"/>
  <c r="P414"/>
  <c r="BI413"/>
  <c r="BH413"/>
  <c r="BG413"/>
  <c r="BF413"/>
  <c r="T413"/>
  <c r="R413"/>
  <c r="P413"/>
  <c r="BI409"/>
  <c r="BH409"/>
  <c r="BG409"/>
  <c r="BF409"/>
  <c r="T409"/>
  <c r="R409"/>
  <c r="P409"/>
  <c r="BI408"/>
  <c r="BH408"/>
  <c r="BG408"/>
  <c r="BF408"/>
  <c r="T408"/>
  <c r="R408"/>
  <c r="P408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2"/>
  <c r="BH382"/>
  <c r="BG382"/>
  <c r="BF382"/>
  <c r="T382"/>
  <c r="R382"/>
  <c r="P382"/>
  <c r="BI377"/>
  <c r="BH377"/>
  <c r="BG377"/>
  <c r="BF377"/>
  <c r="T377"/>
  <c r="R377"/>
  <c r="P377"/>
  <c r="BI373"/>
  <c r="BH373"/>
  <c r="BG373"/>
  <c r="BF373"/>
  <c r="T373"/>
  <c r="R373"/>
  <c r="P373"/>
  <c r="BI368"/>
  <c r="BH368"/>
  <c r="BG368"/>
  <c r="BF368"/>
  <c r="T368"/>
  <c r="R368"/>
  <c r="P368"/>
  <c r="BI364"/>
  <c r="BH364"/>
  <c r="BG364"/>
  <c r="BF364"/>
  <c r="T364"/>
  <c r="R364"/>
  <c r="P364"/>
  <c r="BI360"/>
  <c r="BH360"/>
  <c r="BG360"/>
  <c r="BF360"/>
  <c r="T360"/>
  <c r="R360"/>
  <c r="P360"/>
  <c r="BI354"/>
  <c r="BH354"/>
  <c r="BG354"/>
  <c r="BF354"/>
  <c r="T354"/>
  <c r="R354"/>
  <c r="P354"/>
  <c r="BI350"/>
  <c r="BH350"/>
  <c r="BG350"/>
  <c r="BF350"/>
  <c r="T350"/>
  <c r="R350"/>
  <c r="P350"/>
  <c r="BI344"/>
  <c r="BH344"/>
  <c r="BG344"/>
  <c r="BF344"/>
  <c r="T344"/>
  <c r="R344"/>
  <c r="P344"/>
  <c r="BI330"/>
  <c r="BH330"/>
  <c r="BG330"/>
  <c r="BF330"/>
  <c r="T330"/>
  <c r="R330"/>
  <c r="P330"/>
  <c r="BI325"/>
  <c r="BH325"/>
  <c r="BG325"/>
  <c r="BF325"/>
  <c r="T325"/>
  <c r="R325"/>
  <c r="P325"/>
  <c r="BI320"/>
  <c r="BH320"/>
  <c r="BG320"/>
  <c r="BF320"/>
  <c r="T320"/>
  <c r="R320"/>
  <c r="P320"/>
  <c r="BI313"/>
  <c r="BH313"/>
  <c r="BG313"/>
  <c r="BF313"/>
  <c r="T313"/>
  <c r="R313"/>
  <c r="P313"/>
  <c r="BI310"/>
  <c r="BH310"/>
  <c r="BG310"/>
  <c r="BF310"/>
  <c r="T310"/>
  <c r="R310"/>
  <c r="P310"/>
  <c r="BI306"/>
  <c r="BH306"/>
  <c r="BG306"/>
  <c r="BF306"/>
  <c r="T306"/>
  <c r="R306"/>
  <c r="P306"/>
  <c r="BI300"/>
  <c r="BH300"/>
  <c r="BG300"/>
  <c r="BF300"/>
  <c r="T300"/>
  <c r="R300"/>
  <c r="P300"/>
  <c r="BI295"/>
  <c r="BH295"/>
  <c r="BG295"/>
  <c r="BF295"/>
  <c r="T295"/>
  <c r="R295"/>
  <c r="P295"/>
  <c r="BI291"/>
  <c r="BH291"/>
  <c r="BG291"/>
  <c r="BF291"/>
  <c r="T291"/>
  <c r="R291"/>
  <c r="P291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1"/>
  <c r="BH271"/>
  <c r="BG271"/>
  <c r="BF271"/>
  <c r="T271"/>
  <c r="R271"/>
  <c r="P271"/>
  <c r="BI266"/>
  <c r="BH266"/>
  <c r="BG266"/>
  <c r="BF266"/>
  <c r="T266"/>
  <c r="R266"/>
  <c r="P266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11"/>
  <c r="BH211"/>
  <c r="BG211"/>
  <c r="BF211"/>
  <c r="T211"/>
  <c r="R211"/>
  <c r="P211"/>
  <c r="BI194"/>
  <c r="BH194"/>
  <c r="BG194"/>
  <c r="BF194"/>
  <c r="T194"/>
  <c r="R194"/>
  <c r="P194"/>
  <c r="BI191"/>
  <c r="BH191"/>
  <c r="BG191"/>
  <c r="BF191"/>
  <c r="T191"/>
  <c r="R191"/>
  <c r="P191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1"/>
  <c r="BH171"/>
  <c r="BG171"/>
  <c r="BF171"/>
  <c r="T171"/>
  <c r="R171"/>
  <c r="P171"/>
  <c r="BI165"/>
  <c r="BH165"/>
  <c r="BG165"/>
  <c r="BF165"/>
  <c r="T165"/>
  <c r="R165"/>
  <c r="P165"/>
  <c r="BI164"/>
  <c r="BH164"/>
  <c r="BG164"/>
  <c r="BF164"/>
  <c r="T164"/>
  <c r="R164"/>
  <c r="P164"/>
  <c r="BI160"/>
  <c r="BH160"/>
  <c r="BG160"/>
  <c r="BF160"/>
  <c r="T160"/>
  <c r="R160"/>
  <c r="P160"/>
  <c r="BI152"/>
  <c r="BH152"/>
  <c r="BG152"/>
  <c r="BF152"/>
  <c r="T152"/>
  <c r="R152"/>
  <c r="P152"/>
  <c r="BI145"/>
  <c r="BH145"/>
  <c r="BG145"/>
  <c r="BF145"/>
  <c r="T145"/>
  <c r="R145"/>
  <c r="P145"/>
  <c r="BI138"/>
  <c r="BH138"/>
  <c r="BG138"/>
  <c r="BF138"/>
  <c r="T138"/>
  <c r="R138"/>
  <c r="P138"/>
  <c r="BI132"/>
  <c r="BH132"/>
  <c r="BG132"/>
  <c r="BF132"/>
  <c r="T132"/>
  <c r="R132"/>
  <c r="P132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1" r="L90"/>
  <c r="AM90"/>
  <c r="AM89"/>
  <c r="L89"/>
  <c r="AM87"/>
  <c r="L87"/>
  <c r="L85"/>
  <c r="L84"/>
  <c i="2" r="F36"/>
  <c r="J476"/>
  <c r="BK470"/>
  <c r="J468"/>
  <c r="BK465"/>
  <c r="J462"/>
  <c r="BK458"/>
  <c r="BK454"/>
  <c r="BK450"/>
  <c r="BK447"/>
  <c r="J445"/>
  <c r="J443"/>
  <c r="J439"/>
  <c r="J436"/>
  <c r="J429"/>
  <c r="BK426"/>
  <c r="J424"/>
  <c r="BK421"/>
  <c r="BK419"/>
  <c r="J414"/>
  <c r="J404"/>
  <c r="J402"/>
  <c r="BK399"/>
  <c r="J397"/>
  <c r="BK394"/>
  <c r="J392"/>
  <c r="BK389"/>
  <c r="J377"/>
  <c r="BK364"/>
  <c r="BK350"/>
  <c r="J330"/>
  <c r="BK310"/>
  <c r="BK295"/>
  <c r="J286"/>
  <c r="BK271"/>
  <c r="J254"/>
  <c r="BK241"/>
  <c r="J239"/>
  <c r="BK229"/>
  <c r="J194"/>
  <c r="J185"/>
  <c r="BK176"/>
  <c r="BK165"/>
  <c r="BK152"/>
  <c r="J128"/>
  <c i="3" r="J138"/>
  <c r="J152"/>
  <c r="J141"/>
  <c r="J128"/>
  <c r="BK149"/>
  <c r="J127"/>
  <c r="J155"/>
  <c r="BK132"/>
  <c i="2" r="F35"/>
  <c r="F37"/>
  <c r="J483"/>
  <c r="J481"/>
  <c r="BK479"/>
  <c r="BK475"/>
  <c r="BK472"/>
  <c r="J470"/>
  <c r="BK467"/>
  <c r="J465"/>
  <c r="BK460"/>
  <c r="J459"/>
  <c r="BK456"/>
  <c r="J453"/>
  <c r="BK451"/>
  <c r="J449"/>
  <c r="BK446"/>
  <c r="BK442"/>
  <c r="J440"/>
  <c r="BK437"/>
  <c r="J432"/>
  <c r="J428"/>
  <c r="BK425"/>
  <c r="J423"/>
  <c r="J419"/>
  <c r="BK413"/>
  <c r="BK408"/>
  <c r="J403"/>
  <c r="BK400"/>
  <c r="J398"/>
  <c r="J396"/>
  <c r="BK393"/>
  <c r="J391"/>
  <c r="BK382"/>
  <c r="J373"/>
  <c r="J364"/>
  <c r="J350"/>
  <c r="BK325"/>
  <c r="BK313"/>
  <c r="J306"/>
  <c r="J295"/>
  <c r="BK282"/>
  <c r="BK266"/>
  <c r="BK250"/>
  <c r="J241"/>
  <c r="BK238"/>
  <c r="BK228"/>
  <c r="BK194"/>
  <c r="BK182"/>
  <c r="J176"/>
  <c r="J171"/>
  <c r="BK160"/>
  <c r="J145"/>
  <c r="BK132"/>
  <c i="3" r="J129"/>
  <c r="BK147"/>
  <c r="BK129"/>
  <c r="BK154"/>
  <c r="J142"/>
  <c r="BK152"/>
  <c r="BK142"/>
  <c i="2" r="BK548"/>
  <c r="J548"/>
  <c r="BK544"/>
  <c r="J544"/>
  <c r="BK541"/>
  <c r="J541"/>
  <c r="BK537"/>
  <c r="J537"/>
  <c r="BK533"/>
  <c r="J533"/>
  <c r="BK530"/>
  <c r="J530"/>
  <c r="BK526"/>
  <c r="J526"/>
  <c r="BK523"/>
  <c r="J523"/>
  <c r="BK518"/>
  <c r="J518"/>
  <c r="BK517"/>
  <c r="J517"/>
  <c r="BK482"/>
  <c r="J480"/>
  <c r="J477"/>
  <c r="BK474"/>
  <c r="J472"/>
  <c r="BK469"/>
  <c r="J467"/>
  <c r="J464"/>
  <c r="BK462"/>
  <c r="J458"/>
  <c r="J454"/>
  <c r="J452"/>
  <c r="BK449"/>
  <c r="J446"/>
  <c r="J442"/>
  <c r="BK439"/>
  <c r="J437"/>
  <c r="BK432"/>
  <c r="J427"/>
  <c r="J425"/>
  <c r="BK422"/>
  <c r="BK420"/>
  <c r="BK418"/>
  <c r="J413"/>
  <c r="BK404"/>
  <c r="BK402"/>
  <c r="J400"/>
  <c r="BK397"/>
  <c r="J395"/>
  <c r="BK392"/>
  <c r="J390"/>
  <c r="J382"/>
  <c r="BK368"/>
  <c r="J354"/>
  <c r="J344"/>
  <c r="BK320"/>
  <c r="J310"/>
  <c r="J300"/>
  <c r="BK286"/>
  <c r="J278"/>
  <c r="J266"/>
  <c r="J250"/>
  <c r="BK240"/>
  <c r="BK231"/>
  <c r="J229"/>
  <c r="J211"/>
  <c r="BK185"/>
  <c r="J179"/>
  <c r="BK164"/>
  <c r="J152"/>
  <c r="J138"/>
  <c i="1" r="AS94"/>
  <c i="3" r="BK138"/>
  <c r="J34"/>
  <c i="2" r="F34"/>
  <c r="J484"/>
  <c r="J482"/>
  <c r="BK480"/>
  <c r="BK476"/>
  <c r="J475"/>
  <c r="J471"/>
  <c r="J469"/>
  <c r="BK466"/>
  <c r="BK463"/>
  <c r="J460"/>
  <c r="BK457"/>
  <c r="J456"/>
  <c r="BK452"/>
  <c r="J450"/>
  <c r="J447"/>
  <c r="BK444"/>
  <c r="BK441"/>
  <c r="BK438"/>
  <c r="BK434"/>
  <c r="BK428"/>
  <c r="J426"/>
  <c r="BK423"/>
  <c r="J421"/>
  <c r="J418"/>
  <c r="BK409"/>
  <c r="J408"/>
  <c r="J401"/>
  <c r="BK398"/>
  <c r="BK395"/>
  <c r="J393"/>
  <c r="BK390"/>
  <c r="BK377"/>
  <c r="J368"/>
  <c r="BK354"/>
  <c r="BK330"/>
  <c r="J320"/>
  <c r="BK306"/>
  <c r="BK291"/>
  <c r="BK278"/>
  <c r="J271"/>
  <c r="BK246"/>
  <c r="J240"/>
  <c r="J238"/>
  <c r="J228"/>
  <c r="BK191"/>
  <c r="J182"/>
  <c r="BK171"/>
  <c r="J164"/>
  <c r="BK145"/>
  <c r="BK128"/>
  <c i="3" r="BK141"/>
  <c r="J154"/>
  <c r="BK139"/>
  <c r="J149"/>
  <c r="J139"/>
  <c r="BK150"/>
  <c i="2" r="J34"/>
  <c r="J503"/>
  <c r="J501"/>
  <c r="J497"/>
  <c r="J496"/>
  <c r="BK493"/>
  <c r="J493"/>
  <c r="BK490"/>
  <c r="BK489"/>
  <c r="J489"/>
  <c r="BK488"/>
  <c r="J488"/>
  <c r="BK485"/>
  <c r="J485"/>
  <c r="BK484"/>
  <c r="BK483"/>
  <c r="BK481"/>
  <c r="BK477"/>
  <c r="J474"/>
  <c r="BK471"/>
  <c r="BK468"/>
  <c r="J466"/>
  <c r="BK464"/>
  <c r="J463"/>
  <c r="BK459"/>
  <c r="J457"/>
  <c r="BK453"/>
  <c r="J451"/>
  <c r="J448"/>
  <c r="BK445"/>
  <c r="BK443"/>
  <c r="BK440"/>
  <c r="BK436"/>
  <c r="BK429"/>
  <c r="BK427"/>
  <c r="BK424"/>
  <c r="J422"/>
  <c r="J420"/>
  <c r="BK414"/>
  <c r="J409"/>
  <c r="BK403"/>
  <c r="BK401"/>
  <c r="J399"/>
  <c r="BK396"/>
  <c r="J394"/>
  <c r="BK391"/>
  <c r="J389"/>
  <c r="BK373"/>
  <c r="BK360"/>
  <c r="BK344"/>
  <c r="J325"/>
  <c r="J313"/>
  <c r="BK300"/>
  <c r="J291"/>
  <c r="J282"/>
  <c r="BK254"/>
  <c r="J246"/>
  <c r="BK239"/>
  <c r="J231"/>
  <c r="BK211"/>
  <c r="J191"/>
  <c r="BK179"/>
  <c r="J165"/>
  <c r="J160"/>
  <c r="BK138"/>
  <c r="J132"/>
  <c i="3" r="J150"/>
  <c r="BK155"/>
  <c r="BK144"/>
  <c r="BK127"/>
  <c r="J144"/>
  <c r="BK128"/>
  <c r="J132"/>
  <c r="J134"/>
  <c i="2" r="BK512"/>
  <c r="J512"/>
  <c r="BK509"/>
  <c r="J509"/>
  <c r="BK506"/>
  <c r="J506"/>
  <c r="BK503"/>
  <c r="BK501"/>
  <c r="BK497"/>
  <c r="BK496"/>
  <c r="J490"/>
  <c r="J479"/>
  <c r="BK448"/>
  <c r="J444"/>
  <c r="J441"/>
  <c r="J438"/>
  <c r="J434"/>
  <c r="J360"/>
  <c i="3" r="BK134"/>
  <c r="J147"/>
  <c i="2" l="1" r="R127"/>
  <c r="T127"/>
  <c r="P309"/>
  <c r="P388"/>
  <c r="T522"/>
  <c r="P127"/>
  <c r="P299"/>
  <c r="BK309"/>
  <c r="J309"/>
  <c r="J100"/>
  <c r="R388"/>
  <c r="P522"/>
  <c i="3" r="P126"/>
  <c r="P125"/>
  <c r="BK131"/>
  <c r="J131"/>
  <c r="J100"/>
  <c i="2" r="BK299"/>
  <c r="J299"/>
  <c r="J99"/>
  <c r="T309"/>
  <c r="T388"/>
  <c r="BK522"/>
  <c r="J522"/>
  <c r="J104"/>
  <c i="3" r="T126"/>
  <c r="T125"/>
  <c r="P131"/>
  <c r="P130"/>
  <c i="2" r="BK388"/>
  <c r="J388"/>
  <c r="J102"/>
  <c r="R522"/>
  <c i="3" r="BK126"/>
  <c r="J126"/>
  <c r="J98"/>
  <c r="R131"/>
  <c r="R130"/>
  <c r="P137"/>
  <c r="P136"/>
  <c i="2" r="BK127"/>
  <c r="T299"/>
  <c r="BK324"/>
  <c r="J324"/>
  <c r="J101"/>
  <c r="T324"/>
  <c r="P502"/>
  <c r="T502"/>
  <c i="3" r="T131"/>
  <c r="T130"/>
  <c r="R137"/>
  <c r="R136"/>
  <c r="P146"/>
  <c r="P145"/>
  <c i="2" r="R299"/>
  <c r="R309"/>
  <c r="P324"/>
  <c r="R324"/>
  <c r="BK502"/>
  <c r="J502"/>
  <c r="J103"/>
  <c r="R502"/>
  <c i="3" r="R126"/>
  <c r="R125"/>
  <c r="BK137"/>
  <c r="J137"/>
  <c r="J102"/>
  <c r="T137"/>
  <c r="T136"/>
  <c r="BK146"/>
  <c r="J146"/>
  <c r="J104"/>
  <c r="R146"/>
  <c r="R145"/>
  <c r="T146"/>
  <c r="T145"/>
  <c i="2" r="BK547"/>
  <c r="J547"/>
  <c r="J105"/>
  <c r="J127"/>
  <c r="J98"/>
  <c i="3" r="E85"/>
  <c r="BE129"/>
  <c r="BE141"/>
  <c r="BE149"/>
  <c r="BE152"/>
  <c r="BE154"/>
  <c r="BE155"/>
  <c r="BE128"/>
  <c r="BE147"/>
  <c r="J118"/>
  <c r="BE138"/>
  <c r="F121"/>
  <c r="BE142"/>
  <c r="BE150"/>
  <c r="BE127"/>
  <c r="BE132"/>
  <c r="BE134"/>
  <c r="BE139"/>
  <c r="BE144"/>
  <c i="1" r="AW96"/>
  <c i="2" r="E85"/>
  <c r="J89"/>
  <c r="F92"/>
  <c r="BE128"/>
  <c r="BE132"/>
  <c r="BE138"/>
  <c r="BE145"/>
  <c r="BE152"/>
  <c r="BE160"/>
  <c r="BE164"/>
  <c r="BE165"/>
  <c r="BE171"/>
  <c r="BE176"/>
  <c r="BE179"/>
  <c r="BE182"/>
  <c r="BE185"/>
  <c r="BE191"/>
  <c r="BE194"/>
  <c r="BE211"/>
  <c r="BE228"/>
  <c r="BE229"/>
  <c r="BE231"/>
  <c r="BE238"/>
  <c r="BE239"/>
  <c r="BE240"/>
  <c r="BE241"/>
  <c r="BE246"/>
  <c r="BE250"/>
  <c r="BE254"/>
  <c r="BE266"/>
  <c r="BE271"/>
  <c r="BE278"/>
  <c r="BE282"/>
  <c r="BE286"/>
  <c r="BE291"/>
  <c r="BE295"/>
  <c r="BE300"/>
  <c r="BE306"/>
  <c r="BE310"/>
  <c r="BE313"/>
  <c r="BE320"/>
  <c r="BE325"/>
  <c r="BE330"/>
  <c r="BE344"/>
  <c r="BE350"/>
  <c r="BE354"/>
  <c r="BE360"/>
  <c r="BE364"/>
  <c r="BE368"/>
  <c r="BE373"/>
  <c r="BE377"/>
  <c r="BE382"/>
  <c r="BE389"/>
  <c r="BE390"/>
  <c r="BE391"/>
  <c r="BE392"/>
  <c r="BE393"/>
  <c r="BE394"/>
  <c r="BE395"/>
  <c r="BE396"/>
  <c r="BE397"/>
  <c r="BE398"/>
  <c r="BE399"/>
  <c r="BE400"/>
  <c r="BE401"/>
  <c r="BE402"/>
  <c r="BE403"/>
  <c r="BE404"/>
  <c r="BE408"/>
  <c r="BE409"/>
  <c r="BE413"/>
  <c r="BE414"/>
  <c r="BE418"/>
  <c r="BE419"/>
  <c r="BE420"/>
  <c r="BE421"/>
  <c r="BE422"/>
  <c r="BE423"/>
  <c r="BE424"/>
  <c r="BE425"/>
  <c r="BE426"/>
  <c r="BE427"/>
  <c r="BE428"/>
  <c r="BE429"/>
  <c r="BE432"/>
  <c r="BE434"/>
  <c r="BE436"/>
  <c r="BE437"/>
  <c r="BE438"/>
  <c r="BE439"/>
  <c r="BE440"/>
  <c r="BE441"/>
  <c r="BE442"/>
  <c r="BE443"/>
  <c r="BE444"/>
  <c r="BE445"/>
  <c r="BE446"/>
  <c r="BE447"/>
  <c r="BE448"/>
  <c r="BE449"/>
  <c r="BE450"/>
  <c r="BE451"/>
  <c r="BE452"/>
  <c r="BE453"/>
  <c r="BE454"/>
  <c r="BE456"/>
  <c r="BE457"/>
  <c r="BE458"/>
  <c r="BE459"/>
  <c r="BE460"/>
  <c r="BE462"/>
  <c r="BE463"/>
  <c r="BE464"/>
  <c r="BE465"/>
  <c r="BE466"/>
  <c r="BE467"/>
  <c r="BE468"/>
  <c r="BE469"/>
  <c r="BE470"/>
  <c r="BE471"/>
  <c r="BE472"/>
  <c r="BE474"/>
  <c r="BE475"/>
  <c r="BE476"/>
  <c r="BE477"/>
  <c r="BE479"/>
  <c r="BE480"/>
  <c r="BE481"/>
  <c r="BE482"/>
  <c r="BE483"/>
  <c r="BE484"/>
  <c r="BE485"/>
  <c r="BE488"/>
  <c r="BE489"/>
  <c r="BE490"/>
  <c r="BE493"/>
  <c r="BE496"/>
  <c r="BE497"/>
  <c r="BE501"/>
  <c r="BE503"/>
  <c r="BE506"/>
  <c r="BE509"/>
  <c r="BE512"/>
  <c r="BE517"/>
  <c r="BE518"/>
  <c r="BE523"/>
  <c r="BE526"/>
  <c r="BE530"/>
  <c r="BE533"/>
  <c r="BE537"/>
  <c r="BE541"/>
  <c r="BE544"/>
  <c r="BE548"/>
  <c i="1" r="BC95"/>
  <c r="BA95"/>
  <c r="BD95"/>
  <c r="AW95"/>
  <c r="BB95"/>
  <c i="3" r="F34"/>
  <c i="1" r="BA96"/>
  <c r="BA94"/>
  <c r="W30"/>
  <c i="3" r="F37"/>
  <c i="1" r="BD96"/>
  <c r="BD94"/>
  <c r="W33"/>
  <c i="3" r="F36"/>
  <c i="1" r="BC96"/>
  <c r="BC94"/>
  <c r="W32"/>
  <c i="3" r="F35"/>
  <c i="1" r="BB96"/>
  <c r="BB94"/>
  <c r="W31"/>
  <c i="2" l="1" r="P126"/>
  <c r="P125"/>
  <c i="1" r="AU95"/>
  <c i="3" r="R124"/>
  <c i="2" r="BK126"/>
  <c r="BK125"/>
  <c r="J125"/>
  <c r="J96"/>
  <c i="3" r="T124"/>
  <c r="P124"/>
  <c i="1" r="AU96"/>
  <c i="2" r="T126"/>
  <c r="T125"/>
  <c r="R126"/>
  <c r="R125"/>
  <c i="3" r="BK125"/>
  <c r="J125"/>
  <c r="J97"/>
  <c r="BK136"/>
  <c r="J136"/>
  <c r="J101"/>
  <c r="BK130"/>
  <c r="J130"/>
  <c r="J99"/>
  <c r="BK145"/>
  <c r="J145"/>
  <c r="J103"/>
  <c i="2" r="J33"/>
  <c i="1" r="AV95"/>
  <c r="AT95"/>
  <c i="2" r="F33"/>
  <c i="1" r="AZ95"/>
  <c i="3" r="F33"/>
  <c i="1" r="AZ96"/>
  <c r="AX94"/>
  <c r="AW94"/>
  <c r="AK30"/>
  <c i="3" r="J33"/>
  <c i="1" r="AV96"/>
  <c r="AT96"/>
  <c r="AY94"/>
  <c i="3" l="1" r="BK124"/>
  <c r="J124"/>
  <c i="2" r="J126"/>
  <c r="J97"/>
  <c i="1" r="AU94"/>
  <c i="3" r="J30"/>
  <c i="1" r="AG96"/>
  <c r="AZ94"/>
  <c r="W29"/>
  <c i="2" r="J30"/>
  <c i="1" r="AG95"/>
  <c i="2" l="1" r="J39"/>
  <c i="3" r="J39"/>
  <c r="J96"/>
  <c i="1" r="AN95"/>
  <c r="AN96"/>
  <c r="AG94"/>
  <c r="AK2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<sst xmlns="http://schemas.openxmlformats.org/spreadsheetml/2006/main">
  <si>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</si>
  <si>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</si>
  <si>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</si>
  <si>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</si>
  <si>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</si>
  <si>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{885182c8-c226-45f2-80b3-a37f990838cb}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</si>
  <si>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</si>
  <si>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</si>
  <si>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</si>
  <si>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</si>
  <si>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</si>
  <si>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</si>
  <si>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</si>
  <si>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</si>
  <si>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M24-031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</si>
  <si>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</si>
  <si>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</si>
  <si>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Lázně Bohdaneč, J. Žižky - vodovod</t>
  </si>
  <si>
    <t>KSO:</t>
  </si>
  <si>
    <t>CC-CZ:</t>
  </si>
  <si>
    <t>Místo:</t>
  </si>
  <si>
    <t>Lázně Bohdaneč</t>
  </si>
  <si>
    <t>Datum:</t>
  </si>
  <si>
    <t>30. 8. 2024</t>
  </si>
  <si>
    <t>Zadavatel:</t>
  </si>
  <si>
    <t>IČ:</t>
  </si>
  <si>
    <t>Vodovody a kanalizace Pardubice, a.s.</t>
  </si>
  <si>
    <t>DIČ:</t>
  </si>
  <si>
    <t>Uchazeč:</t>
  </si>
  <si>
    <t>Vyplň údaj</t>
  </si>
  <si>
    <t>Projektant:</t>
  </si>
  <si>
    <t>Multiaqua s.r.o.</t>
  </si>
  <si>
    <t>True</t>
  </si>
  <si>
    <t>Zpracovatel:</t>
  </si>
  <si>
    <t>Ing. Pavel Čihák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</si>
  <si>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</si>
  <si>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</si>
  <si>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</si>
  <si>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</si>
  <si>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</si>
  <si>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</si>
  <si>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</si>
  <si>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</si>
  <si>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</si>
  <si>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</si>
  <si>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</si>
  <si>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</si>
  <si>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</si>
  <si>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</si>
  <si>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</si>
  <si>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</si>
  <si>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</si>
  <si>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</si>
  <si>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</si>
  <si>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</si>
  <si>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</si>
  <si>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</si>
  <si>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</si>
  <si>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</si>
  <si>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</si>
  <si>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</si>
  <si>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</si>
  <si>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</si>
  <si>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</si>
  <si>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</si>
  <si>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</si>
  <si>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</si>
  <si>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</si>
  <si>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</si>
  <si>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</si>
  <si>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</si>
  <si>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</si>
  <si>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</si>
  <si>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</si>
  <si>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</si>
  <si>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</si>
  <si>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</si>
  <si>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</si>
  <si>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</si>
  <si>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</si>
  <si>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</si>
  <si>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</si>
  <si>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</t>
  </si>
  <si>
    <t>1</t>
  </si>
  <si>
    <t>{62fc3e83-777a-4bf7-b57e-66bd3539130f}</t>
  </si>
  <si>
    <t>2</t>
  </si>
  <si>
    <t>VON</t>
  </si>
  <si>
    <t>Vedlejší a ostatní náklady</t>
  </si>
  <si>
    <t>{e03de204-93b7-4eb2-8573-5588c661164f}</t>
  </si>
  <si>
    <t>KRYCÍ LIST SOUPISU PRACÍ</t>
  </si>
  <si>
    <t>Objekt:</t>
  </si>
  <si>
    <t>01 - Lázně Bohdaneč, J. Žižky - vodovod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</si>
  <si>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</si>
  <si>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</si>
  <si>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</si>
  <si>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</si>
  <si>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</si>
  <si>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</si>
  <si>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</si>
  <si>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</si>
  <si>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</si>
  <si>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</si>
  <si>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</si>
  <si>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</si>
  <si>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</si>
  <si>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</si>
  <si>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</si>
  <si>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</si>
  <si>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</si>
  <si>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</si>
  <si>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</si>
  <si>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</si>
  <si>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</si>
  <si>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</si>
  <si>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</si>
  <si>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</si>
  <si>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</si>
  <si>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</si>
  <si>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</si>
  <si>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</si>
  <si>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</si>
  <si>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</si>
  <si>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</si>
  <si>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</si>
  <si>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</si>
  <si>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</si>
  <si>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m2</t>
  </si>
  <si>
    <t>CS ÚRS 2024 02</t>
  </si>
  <si>
    <t>4</t>
  </si>
  <si>
    <t>VV</t>
  </si>
  <si>
    <t>1,75*1,5 "řad</t>
  </si>
  <si>
    <t>0,5*1,5 "přípojky</t>
  </si>
  <si>
    <t>Součet</t>
  </si>
  <si>
    <t>113107224</t>
  </si>
  <si>
    <t>Odstranění podkladů nebo krytů strojně plochy jednotlivě přes 200 m2 s přemístěním hmot na skládku na vzdálenost do 20 m nebo s naložením na dopravní prostředek z kameniva hrubého drceného, o tl. vrstvy přes 300 do 400 mm</t>
  </si>
  <si>
    <t>budoucí komunikace</t>
  </si>
  <si>
    <t>255,27*1,0 "řad</t>
  </si>
  <si>
    <t>14,38*1,0 "přepojení</t>
  </si>
  <si>
    <t>37,1*1,0 "přípojky</t>
  </si>
  <si>
    <t>3</t>
  </si>
  <si>
    <t>113107162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</si>
  <si>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</si>
  <si>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6</t>
  </si>
  <si>
    <t>zámková dlažba</t>
  </si>
  <si>
    <t>71,75*1,0 "řad</t>
  </si>
  <si>
    <t>0,5*1,0 "přípojky</t>
  </si>
  <si>
    <t>asf</t>
  </si>
  <si>
    <t>2,12*1,0 "přepojení</t>
  </si>
  <si>
    <t>113107171</t>
  </si>
  <si>
    <t>Odstranění podkladů nebo krytů strojně plochy jednotlivě přes 50 m2 do 200 m2 s přemístěním hmot na skládku na vzdálenost do 20 m nebo s naložením na dopravní prostředek z betonu prostého, o tl. vrstvy přes 100 do 150 mm</t>
  </si>
  <si>
    <t>8</t>
  </si>
  <si>
    <t>71,75*1,5 "řad</t>
  </si>
  <si>
    <t>5</t>
  </si>
  <si>
    <t>113154512</t>
  </si>
  <si>
    <t>Frézování živičného podkladu nebo krytu s naložením hmot na dopravní prostředek plochy do 500 m2 pruhu šířky do 0,5 m, tloušťky vrstvy 40 mm</t>
  </si>
  <si>
    <t>10</t>
  </si>
  <si>
    <t>2,12*1,4 "přepojení</t>
  </si>
  <si>
    <t>113154515</t>
  </si>
  <si>
    <t>Frézování živičného podkladu nebo krytu s naložením hmot na dopravní prostředek plochy do 500 m2 pruhu šířky do 0,5 m, tloušťky vrstvy 70 mm</t>
  </si>
  <si>
    <t>7</t>
  </si>
  <si>
    <t>113201112</t>
  </si>
  <si>
    <t>Vytrhání obrub s vybouráním lože, s přemístěním hmot na skládku na vzdálenost do 3 m nebo s naložením na dopravní prostředek silničních ležatých</t>
  </si>
  <si>
    <t>m</t>
  </si>
  <si>
    <t>14</t>
  </si>
  <si>
    <t>115101201</t>
  </si>
  <si>
    <t>Čerpání vody na dopravní výšku do 10 m s uvažovaným průměrným přítokem do 500 l/min</t>
  </si>
  <si>
    <t>hod</t>
  </si>
  <si>
    <t>16</t>
  </si>
  <si>
    <t>P</t>
  </si>
  <si>
    <t>Poznámka k položce:_x000d_
Poznámka k položce: Předpoklad rychlosti výstavby 10,0 m/den</t>
  </si>
  <si>
    <t>389,24/10,0*24</t>
  </si>
  <si>
    <t>16,5/10,0*24</t>
  </si>
  <si>
    <t>54,5/10,0*24</t>
  </si>
  <si>
    <t>9</t>
  </si>
  <si>
    <t>115101301</t>
  </si>
  <si>
    <t>Pohotovost záložní čerpací soupravy pro dopravní výšku do 10 m s uvažovaným průměrným přítokem do 500 l/min</t>
  </si>
  <si>
    <t>den</t>
  </si>
  <si>
    <t>18</t>
  </si>
  <si>
    <t>389,24/10,0</t>
  </si>
  <si>
    <t>15,5/10,0</t>
  </si>
  <si>
    <t>54,5/10,0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</si>
  <si>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</si>
  <si>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</si>
  <si>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20</t>
  </si>
  <si>
    <t>25*1,0</t>
  </si>
  <si>
    <t>11</t>
  </si>
  <si>
    <t>119001412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</si>
  <si>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</si>
  <si>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22</t>
  </si>
  <si>
    <t>1*1,0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</si>
  <si>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</si>
  <si>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</t>
  </si>
  <si>
    <t>24</t>
  </si>
  <si>
    <t>2*1,0</t>
  </si>
  <si>
    <t>13</t>
  </si>
  <si>
    <t>121151103</t>
  </si>
  <si>
    <t>Sejmutí ornice strojně při souvislé ploše do 100 m2, tl. vrstvy do 200 mm</t>
  </si>
  <si>
    <t>26</t>
  </si>
  <si>
    <t>D.3.1</t>
  </si>
  <si>
    <t>délky dle tabulky kubatur</t>
  </si>
  <si>
    <t>32,08*1,0</t>
  </si>
  <si>
    <t>1,0*1,0</t>
  </si>
  <si>
    <t>130001101</t>
  </si>
  <si>
    <t>Příplatek k cenám hloubených vykopávek za ztížení vykopávky v blízkosti podzemního vedení nebo výbušnin pro jakoukoliv třídu horniny</t>
  </si>
  <si>
    <t>m3</t>
  </si>
  <si>
    <t>28</t>
  </si>
  <si>
    <t>(25+2+1)*2*0,5*1,0*(1,86+0,15)</t>
  </si>
  <si>
    <t>15</t>
  </si>
  <si>
    <t>132254204</t>
  </si>
  <si>
    <t>Hloubení zapažených rýh šířky přes 800 do 2 000 mm strojně s urovnáním dna do předepsaného profilu a spádu v hornině třídy těžitelnosti I skupiny 3 přes 100 do 500 m3</t>
  </si>
  <si>
    <t>30</t>
  </si>
  <si>
    <t>příl. D.1.3</t>
  </si>
  <si>
    <t>dle tabulky kubatur</t>
  </si>
  <si>
    <t>50 % výkopu</t>
  </si>
  <si>
    <t>řad</t>
  </si>
  <si>
    <t>577,21*0,5</t>
  </si>
  <si>
    <t>380,24*((0,2+0,1)/2*1,0)*0,5</t>
  </si>
  <si>
    <t>Mezisoučet</t>
  </si>
  <si>
    <t>přepojení</t>
  </si>
  <si>
    <t>25,43*0,5</t>
  </si>
  <si>
    <t>16,5*((0,2+0,1)/2*1,0)*0,5</t>
  </si>
  <si>
    <t>přípojky</t>
  </si>
  <si>
    <t>85,21*0,5</t>
  </si>
  <si>
    <t>54,5*((0,2+0,1)/2*1,0)*0,5</t>
  </si>
  <si>
    <t>132354204</t>
  </si>
  <si>
    <t>Hloubení zapažených rýh šířky přes 800 do 2 000 mm strojně s urovnáním dna do předepsaného profilu a spádu v hornině třídy těžitelnosti II skupiny 4 přes 100 do 500 m3</t>
  </si>
  <si>
    <t>32</t>
  </si>
  <si>
    <t>17</t>
  </si>
  <si>
    <t>141721216</t>
  </si>
  <si>
    <t>Řízený zemní protlak délky protlaku do 50 m v hornině třídy těžitelnosti I a II, skupiny 1 až 4 včetně zatažení trub v hloubce do 6 m průměru vrtu přes 225 do 250 mm</t>
  </si>
  <si>
    <t>34</t>
  </si>
  <si>
    <t>M</t>
  </si>
  <si>
    <t>55.VP203172W</t>
  </si>
  <si>
    <t xml:space="preserve">Trubka  PE 100 voda SDR17  250x14,8</t>
  </si>
  <si>
    <t>36</t>
  </si>
  <si>
    <t>Poznámka k položce:_x000d_
Poznámka k položce: Trubka jednovrstvá PE100 DL, hladká, použití pro vodovody, barva černá s modrým pruhem - SDR17 250x14,8 12m</t>
  </si>
  <si>
    <t>19</t>
  </si>
  <si>
    <t>151811131</t>
  </si>
  <si>
    <t>Zřízení pažicích boxů pro pažení a rozepření stěn rýh podzemního vedení hloubka výkopu do 4 m, šířka do 1,2 m</t>
  </si>
  <si>
    <t>38</t>
  </si>
  <si>
    <t>1393,47 "řad</t>
  </si>
  <si>
    <t>64,51 "přepojení</t>
  </si>
  <si>
    <t>201,65 "přípojky</t>
  </si>
  <si>
    <t>151811132</t>
  </si>
  <si>
    <t>Zřízení pažicích boxů pro pažení a rozepření stěn rýh podzemního vedení hloubka výkopu do 4 m, šířka přes 1,2 do 2,5 m</t>
  </si>
  <si>
    <t>40</t>
  </si>
  <si>
    <t>151811231</t>
  </si>
  <si>
    <t>Odstranění pažicích boxů pro pažení a rozepření stěn rýh podzemního vedení hloubka výkopu do 4 m, šířka do 1,2 m</t>
  </si>
  <si>
    <t>42</t>
  </si>
  <si>
    <t>151811232</t>
  </si>
  <si>
    <t>Odstranění pažicích boxů pro pažení a rozepření stěn rýh podzemního vedení hloubka výkopu do 4 m, šířka přes 1,2 do 2,5 m</t>
  </si>
  <si>
    <t>44</t>
  </si>
  <si>
    <t>23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</si>
  <si>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</si>
  <si>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</si>
  <si>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46</t>
  </si>
  <si>
    <t>přebytečná zemina</t>
  </si>
  <si>
    <t>317,123+46,693+13,953</t>
  </si>
  <si>
    <t>-(94,57+11,36)</t>
  </si>
  <si>
    <t>162651132</t>
  </si>
  <si>
    <t>Vodorovné přemístění výkopku nebo sypaniny po suchu na obvyklém dopravním prostředku, bez naložení výkopku, avšak se složením bez rozhrnutí z horniny třídy těžitelnosti II skupiny 4 a 5 na vzdálenost přes 4 000 do 5 000 m</t>
  </si>
  <si>
    <t>48</t>
  </si>
  <si>
    <t>25</t>
  </si>
  <si>
    <t>171201221</t>
  </si>
  <si>
    <t>Poplatek za uložení stavebního odpadu na skládce (skládkovné) zeminy a kamení zatříděného do Katalogu odpadů pod kódem 17 05 04</t>
  </si>
  <si>
    <t>t</t>
  </si>
  <si>
    <t>vlastní</t>
  </si>
  <si>
    <t>50</t>
  </si>
  <si>
    <t>271,839*1,8</t>
  </si>
  <si>
    <t>377,769*1,8</t>
  </si>
  <si>
    <t>174101101</t>
  </si>
  <si>
    <t>Zásyp sypaninou z jakékoliv horniny strojně s uložením výkopku ve vrstvách se zhutněním jam, šachet, rýh nebo kolem objektů v těchto vykopávkách</t>
  </si>
  <si>
    <t>52</t>
  </si>
  <si>
    <t>266,95 "náhrada výkopku</t>
  </si>
  <si>
    <t>94,57 "zemina z výkopu</t>
  </si>
  <si>
    <t>18,3 "náhrada výkopku</t>
  </si>
  <si>
    <t>50,3 "náhrada výkopku</t>
  </si>
  <si>
    <t>11,36 "zemina z výkopu</t>
  </si>
  <si>
    <t>27</t>
  </si>
  <si>
    <t>58344197</t>
  </si>
  <si>
    <t>štěrkodrť frakce 0/63</t>
  </si>
  <si>
    <t>54</t>
  </si>
  <si>
    <t>266,95*2,0</t>
  </si>
  <si>
    <t>18,3</t>
  </si>
  <si>
    <t>50,3*2,0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</si>
  <si>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</si>
  <si>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</si>
  <si>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56</t>
  </si>
  <si>
    <t>169,53 "řad</t>
  </si>
  <si>
    <t>5,46 "přepojení</t>
  </si>
  <si>
    <t>18,05 "přípojky</t>
  </si>
  <si>
    <t>29</t>
  </si>
  <si>
    <t>58331200</t>
  </si>
  <si>
    <t>štěrkopísek netříděný</t>
  </si>
  <si>
    <t>58</t>
  </si>
  <si>
    <t>Poznámka k položce:_x000d_
Poznámka k položce: hmotnost 2t/m2</t>
  </si>
  <si>
    <t>193,04*2 "Přepočtené koeficientem množství</t>
  </si>
  <si>
    <t>181111131</t>
  </si>
  <si>
    <t>Plošná úprava terénu v zemině skupiny 1 až 4 s urovnáním povrchu bez doplnění ornice souvislé plochy do 500 m2 při nerovnostech terénu přes 150 do 200 mm v rovině nebo na svahu do 1:5</t>
  </si>
  <si>
    <t>60</t>
  </si>
  <si>
    <t>32,08*2,0</t>
  </si>
  <si>
    <t>1,0*2,0</t>
  </si>
  <si>
    <t>31</t>
  </si>
  <si>
    <t>181351003</t>
  </si>
  <si>
    <t>Rozprostření a urovnání ornice v rovině nebo ve svahu sklonu do 1:5 strojně při souvislé ploše do 100 m2, tl. vrstvy do 200 mm</t>
  </si>
  <si>
    <t>62</t>
  </si>
  <si>
    <t>dle položky sejmutí ornice</t>
  </si>
  <si>
    <t>181411121</t>
  </si>
  <si>
    <t>Založení trávníku na půdě předem připravené plochy do 1000 m2 výsevem včetně utažení lučního v rovině nebo na svahu do 1:5</t>
  </si>
  <si>
    <t>64</t>
  </si>
  <si>
    <t>64,16+32,08</t>
  </si>
  <si>
    <t>2,0+1,0</t>
  </si>
  <si>
    <t>33</t>
  </si>
  <si>
    <t>00572472</t>
  </si>
  <si>
    <t>osivo směs travní krajinná-rovinná</t>
  </si>
  <si>
    <t>kg</t>
  </si>
  <si>
    <t>66</t>
  </si>
  <si>
    <t>96,24*0,02</t>
  </si>
  <si>
    <t>3,0*0,02</t>
  </si>
  <si>
    <t>Zakládání</t>
  </si>
  <si>
    <t>211531111</t>
  </si>
  <si>
    <t>Výplň kamenivem do rýh odvodňovacích žeber nebo trativodů bez zhutnění, s úpravou povrchu výplně kamenivem hrubým drceným frakce 16 až 63 mm</t>
  </si>
  <si>
    <t>68</t>
  </si>
  <si>
    <t>380,24*((0,2+0,1)/2*1,0)</t>
  </si>
  <si>
    <t>16,5*((0,2+0,1)/2*1,0)</t>
  </si>
  <si>
    <t>54,5*((0,2+0,1)/2*1,0)</t>
  </si>
  <si>
    <t>35</t>
  </si>
  <si>
    <t>212751105</t>
  </si>
  <si>
    <t>Trativody z drenážních a melioračních trubek pro meliorace, dočasné nebo odlehčovací drenáže se zřízením štěrkového lože pod trubky a s jejich obsypem v otevřeném výkopu trubka flexibilní PVC-U SN 4 celoperforovaná 360° DN 125</t>
  </si>
  <si>
    <t>70</t>
  </si>
  <si>
    <t>380,24+16,5+54,5</t>
  </si>
  <si>
    <t>Vodorovné konstrukce</t>
  </si>
  <si>
    <t>451541111</t>
  </si>
  <si>
    <t>Lože pod potrubí, stoky a drobné objekty v otevřeném výkopu ze štěrkodrtě 0-63 mm</t>
  </si>
  <si>
    <t>72</t>
  </si>
  <si>
    <t>2*0,5 "hydrantová drenáž</t>
  </si>
  <si>
    <t>37</t>
  </si>
  <si>
    <t>451573111</t>
  </si>
  <si>
    <t>Lože pod potrubí, stoky a drobné objekty v otevřeném výkopu z písku a štěrkopísku do 63 mm</t>
  </si>
  <si>
    <t>74</t>
  </si>
  <si>
    <t>38,52 "řad</t>
  </si>
  <si>
    <t>1,65 "přepojení</t>
  </si>
  <si>
    <t>5,45 "přípojky</t>
  </si>
  <si>
    <t>452313141</t>
  </si>
  <si>
    <t>Podkladní a zajišťovací konstrukce z betonu prostého v otevřeném výkopu bez zvýšených nároků na prostředí bloky pro potrubí z betonu tř. C 16/20</t>
  </si>
  <si>
    <t>76</t>
  </si>
  <si>
    <t>5*0,3*0,55*0,4 "OB1</t>
  </si>
  <si>
    <t>2*0,25*0,3*0,3 "OB2</t>
  </si>
  <si>
    <t>Komunikace pozemní</t>
  </si>
  <si>
    <t>39</t>
  </si>
  <si>
    <t>564851113</t>
  </si>
  <si>
    <t>Podklad ze štěrkodrti ŠD s rozprostřením a zhutněním plochy přes 100 m2, po zhutnění tl. 170 mm</t>
  </si>
  <si>
    <t>78</t>
  </si>
  <si>
    <t>budoucí dlažba</t>
  </si>
  <si>
    <t>18,12*1,0 "řad</t>
  </si>
  <si>
    <t>9,1*1,0 "přípojky</t>
  </si>
  <si>
    <t>564861111</t>
  </si>
  <si>
    <t>Podklad ze štěrkodrti ŠD s rozprostřením a zhutněním plochy přes 100 m2, po zhutnění tl. 200 mm</t>
  </si>
  <si>
    <t>80</t>
  </si>
  <si>
    <t>255,27*1,0 "budoucí komunikace</t>
  </si>
  <si>
    <t>71,75*1,0 "zámková dlažba</t>
  </si>
  <si>
    <t>18,12*1,0 "budoucí dlažba</t>
  </si>
  <si>
    <t>14,38*1,0 "budoucí komunikace</t>
  </si>
  <si>
    <t>37,1*1,0 "budoucí komunikace</t>
  </si>
  <si>
    <t>0,5*1,0 "zámková dlažba</t>
  </si>
  <si>
    <t>9,1*1,0 "budoucí dlažba</t>
  </si>
  <si>
    <t>41</t>
  </si>
  <si>
    <t>564861112</t>
  </si>
  <si>
    <t>Podklad ze štěrkodrti ŠD s rozprostřením a zhutněním plochy přes 100 m2, po zhutnění tl. 210 mm</t>
  </si>
  <si>
    <t>82</t>
  </si>
  <si>
    <t>565155101</t>
  </si>
  <si>
    <t>Asfaltový beton vrstva podkladní ACP 16 (obalované kamenivo střednězrnné - OKS) s rozprostřením a zhutněním v pruhu šířky do 1,5 m, po zhutnění tl. 70 mm</t>
  </si>
  <si>
    <t>84</t>
  </si>
  <si>
    <t>43</t>
  </si>
  <si>
    <t>567122111</t>
  </si>
  <si>
    <t>Podklad ze směsi stmelené cementem SC bez dilatačních spár, s rozprostřením a zhutněním SC C 8/10 (KSC I), po zhutnění tl. 120 mm</t>
  </si>
  <si>
    <t>86</t>
  </si>
  <si>
    <t>567122112</t>
  </si>
  <si>
    <t>Podklad ze směsi stmelené cementem SC bez dilatačních spár, s rozprostřením a zhutněním SC C 8/10 (KSC I), po zhutnění tl. 130 mm</t>
  </si>
  <si>
    <t>88</t>
  </si>
  <si>
    <t>45</t>
  </si>
  <si>
    <t>573111112</t>
  </si>
  <si>
    <t>Postřik infiltrační PI z asfaltu silničního s posypem kamenivem, v množství 1,00 kg/m2</t>
  </si>
  <si>
    <t>90</t>
  </si>
  <si>
    <t>573231107-R</t>
  </si>
  <si>
    <t>Postřik spojovací PS bez posypu kamenivem ze silniční emulze, v množství 0,35 kg/m2</t>
  </si>
  <si>
    <t>92</t>
  </si>
  <si>
    <t>včetně materiálu</t>
  </si>
  <si>
    <t>47</t>
  </si>
  <si>
    <t>577134111</t>
  </si>
  <si>
    <t>Asfaltový beton vrstva obrusná ACO 11 (ABS) s rozprostřením a se zhutněním z nemodifikovaného asfaltu v pruhu šířky do 3 m tř. I (ACO 11+), po zhutnění tl. 40 mm</t>
  </si>
  <si>
    <t>94</t>
  </si>
  <si>
    <t>596211112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</si>
  <si>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</t>
  </si>
  <si>
    <t>96</t>
  </si>
  <si>
    <t>z rozebrané dlažby</t>
  </si>
  <si>
    <t>71,75*1,5</t>
  </si>
  <si>
    <t>0,5*1,5</t>
  </si>
  <si>
    <t>49</t>
  </si>
  <si>
    <t>59245015</t>
  </si>
  <si>
    <t>dlažba zámková betonová tvaru I 200x165mm tl 60mm přírodní</t>
  </si>
  <si>
    <t>98</t>
  </si>
  <si>
    <t>Poznámka k položce:_x000d_
Poznámka k položce: Spotřeba: 36 kus/m2</t>
  </si>
  <si>
    <t>náhrada 30%</t>
  </si>
  <si>
    <t>107,625*0,3</t>
  </si>
  <si>
    <t>0,75*0,3</t>
  </si>
  <si>
    <t>Trubní vedení</t>
  </si>
  <si>
    <t>857242122</t>
  </si>
  <si>
    <t>Montáž litinových tvarovek na potrubí litinovém tlakovém jednoosých na potrubí z trub přírubových v otevřeném výkopu, kanálu nebo v šachtě DN 80</t>
  </si>
  <si>
    <t>kus</t>
  </si>
  <si>
    <t>100</t>
  </si>
  <si>
    <t>51</t>
  </si>
  <si>
    <t>55.504908000011</t>
  </si>
  <si>
    <t>4/8 DÍRY KOLENO PATNÍ PŘÍRUBOVÉ 80 - 4/8 DÍRY</t>
  </si>
  <si>
    <t>102</t>
  </si>
  <si>
    <t>857272122</t>
  </si>
  <si>
    <t>Montáž litinových tvarovek na potrubí litinovém tlakovém jednoosých na potrubí z trub přírubových v otevřeném výkopu, kanálu nebo v šachtě DN 125</t>
  </si>
  <si>
    <t>104</t>
  </si>
  <si>
    <t>53</t>
  </si>
  <si>
    <t>55253998</t>
  </si>
  <si>
    <t>koleno přírubové z tvárné litiny,práškový epoxid tl 250µm FFK-kus DN 125- 30°</t>
  </si>
  <si>
    <t>106</t>
  </si>
  <si>
    <t>55252206</t>
  </si>
  <si>
    <t>trouba přírubová se základní povrchovou úpravou PN10/16 DN 125 dl 500mm</t>
  </si>
  <si>
    <t>108</t>
  </si>
  <si>
    <t>55</t>
  </si>
  <si>
    <t>857312122</t>
  </si>
  <si>
    <t>Montáž litinových tvarovek na potrubí litinovém tlakovém jednoosých na potrubí z trub přírubových v otevřeném výkopu, kanálu nebo v šachtě DN 150</t>
  </si>
  <si>
    <t>110</t>
  </si>
  <si>
    <t>55252208</t>
  </si>
  <si>
    <t>trouba přírubová se základní povrchovou úpravou PN10/16 DN 150 dl 500mm</t>
  </si>
  <si>
    <t>112</t>
  </si>
  <si>
    <t>57</t>
  </si>
  <si>
    <t>857314122</t>
  </si>
  <si>
    <t>Montáž litinových tvarovek na potrubí litinovém tlakovém odbočných na potrubí z trub přírubových v otevřeném výkopu, kanálu nebo v šachtě DN 150</t>
  </si>
  <si>
    <t>114</t>
  </si>
  <si>
    <t>55253528</t>
  </si>
  <si>
    <t>tvarovka přírubová litinová s přírubovou odbočkou,práškový epoxid tl 250µm T-kus DN 150/100</t>
  </si>
  <si>
    <t>116</t>
  </si>
  <si>
    <t>59</t>
  </si>
  <si>
    <t>55253529</t>
  </si>
  <si>
    <t>tvarovka přírubová litinová s přírubovou odbočkou,práškový epoxid tl 250µm T-kus DN 150/125</t>
  </si>
  <si>
    <t>118</t>
  </si>
  <si>
    <t>857372122</t>
  </si>
  <si>
    <t>Montáž litinových tvarovek na potrubí litinovém tlakovém jednoosých na potrubí z trub přírubových v otevřeném výkopu, kanálu nebo v šachtě DN 300</t>
  </si>
  <si>
    <t>120</t>
  </si>
  <si>
    <t>61</t>
  </si>
  <si>
    <t>55252284</t>
  </si>
  <si>
    <t>trouba přírubová PN10 DN 300 dl 500mm</t>
  </si>
  <si>
    <t>122</t>
  </si>
  <si>
    <t>857374122</t>
  </si>
  <si>
    <t>Montáž litinových tvarovek na potrubí litinovém tlakovém odbočných na potrubí z trub přírubových v otevřeném výkopu, kanálu nebo v šachtě DN 300</t>
  </si>
  <si>
    <t>124</t>
  </si>
  <si>
    <t>63</t>
  </si>
  <si>
    <t>55253547</t>
  </si>
  <si>
    <t>tvarovka přírubová litinová s přírubovou odbočkou,práškový epoxid tl 250µm T-kus DN 300/150</t>
  </si>
  <si>
    <t>126</t>
  </si>
  <si>
    <t>871161211</t>
  </si>
  <si>
    <t>Montáž vodovodního potrubí z polyetylenu PE100 RC v otevřeném výkopu svařovaných elektrotvarovkou SDR 11/PN16 d 32 x 3,0 mm</t>
  </si>
  <si>
    <t>128</t>
  </si>
  <si>
    <t>65</t>
  </si>
  <si>
    <t>28613500r</t>
  </si>
  <si>
    <t>potrubí vodovodní PE100 RC SDR11 32x3,0mm</t>
  </si>
  <si>
    <t>130</t>
  </si>
  <si>
    <t>Poznámka k položce:_x000d_
Poznámka k položce: ztratné 1,5%</t>
  </si>
  <si>
    <t>54,5*1,015 "Přepočtené koeficientem množství</t>
  </si>
  <si>
    <t>871251211</t>
  </si>
  <si>
    <t>Montáž vodovodního potrubí z polyetylenu PE100 RC v otevřeném výkopu svařovaných elektrotvarovkou SDR 11/PN16 d 110 x 10,0 mm</t>
  </si>
  <si>
    <t>132</t>
  </si>
  <si>
    <t>67</t>
  </si>
  <si>
    <t>28613116r</t>
  </si>
  <si>
    <t>potrubí PE 100 RC II SDR 11 d 110 typ 2 dle PAS 1075 (tyčový materiál) 110 x 10</t>
  </si>
  <si>
    <t>134</t>
  </si>
  <si>
    <t>16,5*1,015 "Přepočtené koeficientem množství</t>
  </si>
  <si>
    <t>871321211</t>
  </si>
  <si>
    <t>Montáž vodovodního potrubí z polyetylenu PE100 RC v otevřeném výkopu svařovaných elektrotvarovkou SDR 11/PN16 d 160 x 14,6 mm</t>
  </si>
  <si>
    <t>136</t>
  </si>
  <si>
    <t>69</t>
  </si>
  <si>
    <t>28613118r</t>
  </si>
  <si>
    <t>potrubí PE 100 RC II SDR 11 d 160 typ 2 dle PAS 1075 (tyčový materiál) 160x14,6mm</t>
  </si>
  <si>
    <t>138</t>
  </si>
  <si>
    <t>Poznámka k položce:_x000d_
Poznámka k položce: tratné 1,5%</t>
  </si>
  <si>
    <t>389,24*1,015 "Přepočtené koeficientem množství</t>
  </si>
  <si>
    <t>877162001</t>
  </si>
  <si>
    <t>Montáž svěrných (mechanických) spojek na vodovodním potrubí spojek, kolen 90° nebo redukcí d 32</t>
  </si>
  <si>
    <t>140</t>
  </si>
  <si>
    <t>71</t>
  </si>
  <si>
    <t>55.2110132</t>
  </si>
  <si>
    <t>Isiflo spojka přímá opravná, typ 101, rozměr 32x32</t>
  </si>
  <si>
    <t>142</t>
  </si>
  <si>
    <t>877241101</t>
  </si>
  <si>
    <t>Montáž tvarovek na vodovodním plastovém potrubí z polyetylenu PE 100 elektrotvarovek SDR 11/PN16 spojek, oblouků nebo redukcí d 90</t>
  </si>
  <si>
    <t>144</t>
  </si>
  <si>
    <t>73</t>
  </si>
  <si>
    <t>28615974</t>
  </si>
  <si>
    <t>elektrospojka SDR11 PE 100 PN16 D 90mm</t>
  </si>
  <si>
    <t>146</t>
  </si>
  <si>
    <t>28653135</t>
  </si>
  <si>
    <t>nákružek lemový PE 100 SDR11 90mm</t>
  </si>
  <si>
    <t>148</t>
  </si>
  <si>
    <t>75</t>
  </si>
  <si>
    <t>28654368</t>
  </si>
  <si>
    <t>příruba volná k lemovému nákružku z polypropylénu 90</t>
  </si>
  <si>
    <t>150</t>
  </si>
  <si>
    <t>877251101</t>
  </si>
  <si>
    <t>Montáž tvarovek na vodovodním plastovém potrubí z polyetylenu PE 100 elektrotvarovek SDR 11/PN16 spojek, oblouků nebo redukcí d 110</t>
  </si>
  <si>
    <t>152</t>
  </si>
  <si>
    <t>77</t>
  </si>
  <si>
    <t>28615975</t>
  </si>
  <si>
    <t>elektrospojka SDR11 PE 100 PN16 D 110mm</t>
  </si>
  <si>
    <t>154</t>
  </si>
  <si>
    <t>28653136</t>
  </si>
  <si>
    <t>nákružek lemový PE 100 SDR11 110mm</t>
  </si>
  <si>
    <t>156</t>
  </si>
  <si>
    <t>79</t>
  </si>
  <si>
    <t>28654410</t>
  </si>
  <si>
    <t>příruba volná k lemovému nákružku z polypropylénu 110</t>
  </si>
  <si>
    <t>158</t>
  </si>
  <si>
    <t>877321101</t>
  </si>
  <si>
    <t>Montáž tvarovek na vodovodním plastovém potrubí z polyetylenu PE 100 elektrotvarovek SDR 11/PN16 spojek, oblouků nebo redukcí d 160</t>
  </si>
  <si>
    <t>160</t>
  </si>
  <si>
    <t>81</t>
  </si>
  <si>
    <t>28615978</t>
  </si>
  <si>
    <t>elektrospojka SDR11 PE 100 PN16 D 160mm</t>
  </si>
  <si>
    <t>162</t>
  </si>
  <si>
    <t>65+23</t>
  </si>
  <si>
    <t>55.FFD61017W</t>
  </si>
  <si>
    <t>Oblouk 30° PE100 RC SDR11 160</t>
  </si>
  <si>
    <t>164</t>
  </si>
  <si>
    <t>Poznámka k položce:_x000d_
Poznámka k položce: PE100RC tvarovka, svařování na tupo, barva černá - Oblouk 30° PE100 RC SDR11 160</t>
  </si>
  <si>
    <t>83</t>
  </si>
  <si>
    <t>55.FFD91017W</t>
  </si>
  <si>
    <t>Oblouk 11° PE100 RC SDR11 160</t>
  </si>
  <si>
    <t>166</t>
  </si>
  <si>
    <t>Poznámka k položce:_x000d_
Poznámka k položce: PE100RC tvarovka, svařování na tupo, barva černá - Oblouk 11° PE100 RC SDR11 160</t>
  </si>
  <si>
    <t>28653139</t>
  </si>
  <si>
    <t>nákružek lemový PE 100 SDR11 160mm</t>
  </si>
  <si>
    <t>168</t>
  </si>
  <si>
    <t>85</t>
  </si>
  <si>
    <t>28654410r16</t>
  </si>
  <si>
    <t>příruba volná k lemovému nákružku z polypropylénu 160</t>
  </si>
  <si>
    <t>170</t>
  </si>
  <si>
    <t>877321115</t>
  </si>
  <si>
    <t>Montáž tvarovek na vodovodním plastovém potrubí z polyetylenu PE 100 elektrotvarovek SDR 11/PN16 T-kusů redukovaných d 160/90</t>
  </si>
  <si>
    <t>172</t>
  </si>
  <si>
    <t>87</t>
  </si>
  <si>
    <t>28614969</t>
  </si>
  <si>
    <t>elektrotvarovka T-kus redukovaný PE 100 PN16 D 160-90mm</t>
  </si>
  <si>
    <t>174</t>
  </si>
  <si>
    <t>877321125</t>
  </si>
  <si>
    <t>Montáž tvarovek na vodovodním plastovém potrubí z polyetylenu PE 100 elektrotvarovek SDR 11/PN16 T-kusů navrtávacích s ventilem a 360° otočnou odbočkou d 160/32</t>
  </si>
  <si>
    <t>176</t>
  </si>
  <si>
    <t>89</t>
  </si>
  <si>
    <t>28614056</t>
  </si>
  <si>
    <t>tvarovka T-kus navrtávací s ventilem, s odbočkou 360° D 160-32mm</t>
  </si>
  <si>
    <t>178</t>
  </si>
  <si>
    <t>55.960113018004</t>
  </si>
  <si>
    <t>SOUPRAVA ZEMNÍ TELESKOPICKÁ DOM. ŠOUPÁTKA-1,3-1,8 3/4"-2" (1,3-1,8m)</t>
  </si>
  <si>
    <t>180</t>
  </si>
  <si>
    <t>91</t>
  </si>
  <si>
    <t>891241112</t>
  </si>
  <si>
    <t>Montáž vodovodních armatur na potrubí šoupátek nebo klapek uzavíracích v otevřeném výkopu nebo v šachtách s osazením zemní soupravy (bez poklopů) DN 80</t>
  </si>
  <si>
    <t>182</t>
  </si>
  <si>
    <t>42221303</t>
  </si>
  <si>
    <t>šoupátko pitná voda litina GGG 50 krátká stavební dl PN10/16 DN 80x180mm</t>
  </si>
  <si>
    <t>184</t>
  </si>
  <si>
    <t>93</t>
  </si>
  <si>
    <t>55.950108000003</t>
  </si>
  <si>
    <t>SOUPRAVA ZEMNÍ TELESKOPICKÁ E1/A-1,3 -1,8 65-80 E1/80 A (1,3-1,8m)</t>
  </si>
  <si>
    <t>186</t>
  </si>
  <si>
    <t>891243321</t>
  </si>
  <si>
    <t>Montáž vodovodních armatur na potrubí ventilů odvzdušňovacích nebo zavzdušňovacích mechanických a plovákových přírubových na venkovních řadech DN 80</t>
  </si>
  <si>
    <t>188</t>
  </si>
  <si>
    <t>95</t>
  </si>
  <si>
    <t>55.982580105525</t>
  </si>
  <si>
    <t>ZAVZDUŠŇOVACÍ A ODVZDUŠŇOVACÍ SOUPRAVA PODZEMNÍM HYDRANTEM S DVOJITÝM UZAVÍRÁNÍM DN80</t>
  </si>
  <si>
    <t>190</t>
  </si>
  <si>
    <t>891247112</t>
  </si>
  <si>
    <t>Montáž vodovodních armatur na potrubí hydrantů podzemních (bez osazení poklopů) DN 80</t>
  </si>
  <si>
    <t>192</t>
  </si>
  <si>
    <t>97</t>
  </si>
  <si>
    <t>42273593</t>
  </si>
  <si>
    <t>hydrant podzemní DN 80 PN 16 dvojitý uzávěr s koulí krycí v 1250mm</t>
  </si>
  <si>
    <t>194</t>
  </si>
  <si>
    <t>891261112</t>
  </si>
  <si>
    <t>Montáž vodovodních armatur na potrubí šoupátek nebo klapek uzavíracích v otevřeném výkopu nebo v šachtách s osazením zemní soupravy (bez poklopů) DN 100</t>
  </si>
  <si>
    <t>196</t>
  </si>
  <si>
    <t>99</t>
  </si>
  <si>
    <t>42221304</t>
  </si>
  <si>
    <t>šoupátko pitná voda litina GGG 50 krátká stavební dl PN10/16 DN 100x190mm</t>
  </si>
  <si>
    <t>198</t>
  </si>
  <si>
    <t>55.950110000003</t>
  </si>
  <si>
    <t>SOUPRAVA ZEMNÍ TELESKOPICKÁ E1/A-1,3 -1,8 100 (1,3-1,8m)</t>
  </si>
  <si>
    <t>200</t>
  </si>
  <si>
    <t>101</t>
  </si>
  <si>
    <t>891269951</t>
  </si>
  <si>
    <t>Montáž opravných armatur na potrubí z trub litinových, ocelových nebo plastických hmot potrubních spojek hrdlo/příruba DN 100</t>
  </si>
  <si>
    <t>202</t>
  </si>
  <si>
    <t>55.709355616</t>
  </si>
  <si>
    <t xml:space="preserve">WAGA  spojka s přírubou   DN 100; Rozsah d 104 - 132 / DN 100; jištění v tahu do  PN 16</t>
  </si>
  <si>
    <t>204</t>
  </si>
  <si>
    <t xml:space="preserve">Poznámka k položce:_x000d_
Poznámka k položce: Rozsah d 104 - 132 / DN 100; jištění v tahu do  PN 16</t>
  </si>
  <si>
    <t>103</t>
  </si>
  <si>
    <t>891271112</t>
  </si>
  <si>
    <t>Montáž vodovodních armatur na potrubí šoupátek nebo klapek uzavíracích v otevřeném výkopu nebo v šachtách s osazením zemní soupravy (bez poklopů) DN 125</t>
  </si>
  <si>
    <t>206</t>
  </si>
  <si>
    <t>42221305</t>
  </si>
  <si>
    <t>šoupátko pitná voda litina GGG 50 krátká stavební dl PN10/16 DN 125x200mm</t>
  </si>
  <si>
    <t>208</t>
  </si>
  <si>
    <t>105</t>
  </si>
  <si>
    <t>5.950112515003</t>
  </si>
  <si>
    <t>SOUPRAVA ZEMNÍ TELESKOPICKÁ E1/A-1,3 -1,8 125-150 (1,3-1,8m)</t>
  </si>
  <si>
    <t>210</t>
  </si>
  <si>
    <t>891279951</t>
  </si>
  <si>
    <t>Montáž opravných armatur na potrubí z trub litinových, ocelových nebo plastických hmot potrubních spojek hrdlo/příruba DN 125</t>
  </si>
  <si>
    <t>212</t>
  </si>
  <si>
    <t>107</t>
  </si>
  <si>
    <t>55.709355618</t>
  </si>
  <si>
    <t xml:space="preserve">WAGA  spojka s přírubou   DN 125; Rozsah d 132 - 155 / DN 125; jištění v tahu do  PN 16</t>
  </si>
  <si>
    <t>214</t>
  </si>
  <si>
    <t xml:space="preserve">Poznámka k položce:_x000d_
Poznámka k položce: Rozsah d 132 - 155 / DN 125; jištění v tahu do  PN 16</t>
  </si>
  <si>
    <t>891311112</t>
  </si>
  <si>
    <t>Montáž vodovodních armatur na potrubí šoupátek nebo klapek uzavíracích v otevřeném výkopu nebo v šachtách s osazením zemní soupravy (bez poklopů) DN 150</t>
  </si>
  <si>
    <t>216</t>
  </si>
  <si>
    <t>109</t>
  </si>
  <si>
    <t>42221306</t>
  </si>
  <si>
    <t>šoupátko pitná voda litina GGG 50 krátká stavební dl PN10/16 DN 150x210mm</t>
  </si>
  <si>
    <t>218</t>
  </si>
  <si>
    <t>55.950112515003</t>
  </si>
  <si>
    <t>220</t>
  </si>
  <si>
    <t>111</t>
  </si>
  <si>
    <t>891319951</t>
  </si>
  <si>
    <t>Montáž opravných armatur na potrubí z trub litinových, ocelových nebo plastických hmot potrubních spojek hrdlo/příruba DN 150</t>
  </si>
  <si>
    <t>222</t>
  </si>
  <si>
    <t>55.799415000016</t>
  </si>
  <si>
    <t>SYNOFLEX - S PŘÍRUBOU 150 (155-192)</t>
  </si>
  <si>
    <t>224</t>
  </si>
  <si>
    <t>113</t>
  </si>
  <si>
    <t>150.2118063</t>
  </si>
  <si>
    <t xml:space="preserve">vnitřní podpůrná vsuvka  DN 150</t>
  </si>
  <si>
    <t>226</t>
  </si>
  <si>
    <t>891371112</t>
  </si>
  <si>
    <t>Montáž vodovodních armatur na potrubí šoupátek nebo klapek uzavíracích v otevřeném výkopu nebo v šachtách s osazením zemní soupravy (bez poklopů) DN 300</t>
  </si>
  <si>
    <t>228</t>
  </si>
  <si>
    <t>115</t>
  </si>
  <si>
    <t>42221309</t>
  </si>
  <si>
    <t>šoupátko pitná voda litina GGG 50 krátká stavební dl PN10/16 DN 300x270mm</t>
  </si>
  <si>
    <t>230</t>
  </si>
  <si>
    <t>55.950125030003</t>
  </si>
  <si>
    <t>SOUPRAVA ZEMNÍ TELESKOPICKÁ E1 1,4-1,8 250-300 (1,4-1,8m)</t>
  </si>
  <si>
    <t>232</t>
  </si>
  <si>
    <t>117</t>
  </si>
  <si>
    <t>891379951</t>
  </si>
  <si>
    <t>Montáž opravných armatur na potrubí z trub litinových, ocelových nebo plastických hmot potrubních spojek hrdlo/příruba DN 300</t>
  </si>
  <si>
    <t>234</t>
  </si>
  <si>
    <t>55.709355632</t>
  </si>
  <si>
    <t xml:space="preserve">WAGA  spojka s přírubou   DN 300, Rozsah d 315 - 356 / DN 300; jištění v tahu do  PN 16</t>
  </si>
  <si>
    <t>236</t>
  </si>
  <si>
    <t xml:space="preserve">Poznámka k položce:_x000d_
Poznámka k položce: Rozsah d 315 - 356 / DN 300; jištění v tahu do  PN 16</t>
  </si>
  <si>
    <t>119</t>
  </si>
  <si>
    <t>892351111</t>
  </si>
  <si>
    <t>Tlakové zkoušky vodou na potrubí DN 150 nebo 200</t>
  </si>
  <si>
    <t>238</t>
  </si>
  <si>
    <t>892353122</t>
  </si>
  <si>
    <t>Proplach a dezinfekce vodovodního potrubí DN 150 nebo 200</t>
  </si>
  <si>
    <t>240</t>
  </si>
  <si>
    <t>121</t>
  </si>
  <si>
    <t>892372111</t>
  </si>
  <si>
    <t>Tlakové zkoušky vodou zabezpečení konců potrubí při tlakových zkouškách DN do 300</t>
  </si>
  <si>
    <t>242</t>
  </si>
  <si>
    <t>899101211-R</t>
  </si>
  <si>
    <t>Demontáž poklopů a zemních souprav vodovodních šoupátek</t>
  </si>
  <si>
    <t>244</t>
  </si>
  <si>
    <t>Poznámka k položce:_x000d_
Poznámka k položce: včetně výkopových prací a uvedení povrchu do původního stavu</t>
  </si>
  <si>
    <t>123</t>
  </si>
  <si>
    <t>899401111</t>
  </si>
  <si>
    <t>Osazení poklopů uličních s pevným rámem litinových ventilových</t>
  </si>
  <si>
    <t>246</t>
  </si>
  <si>
    <t>42291402</t>
  </si>
  <si>
    <t>poklop litinový ventilový</t>
  </si>
  <si>
    <t>248</t>
  </si>
  <si>
    <t>125</t>
  </si>
  <si>
    <t>55.348100000000</t>
  </si>
  <si>
    <t xml:space="preserve">PODKLAD. DESKA  UNI UNI</t>
  </si>
  <si>
    <t>250</t>
  </si>
  <si>
    <t>899401112</t>
  </si>
  <si>
    <t>Osazení poklopů uličních s pevným rámem litinových šoupátkových</t>
  </si>
  <si>
    <t>252</t>
  </si>
  <si>
    <t>127</t>
  </si>
  <si>
    <t>42291352r</t>
  </si>
  <si>
    <t>poklop litinový šoupátkový pro zemní soupravy osazení do terénu a do vozovky výškově stavitelný</t>
  </si>
  <si>
    <t>254</t>
  </si>
  <si>
    <t>256</t>
  </si>
  <si>
    <t>129</t>
  </si>
  <si>
    <t>899401113</t>
  </si>
  <si>
    <t>Osazení poklopů uličních s pevným rámem litinových hydrantových</t>
  </si>
  <si>
    <t>258</t>
  </si>
  <si>
    <t>42291452r</t>
  </si>
  <si>
    <t>poklop litinový hydrantový výškově stavitelný</t>
  </si>
  <si>
    <t>260</t>
  </si>
  <si>
    <t>131</t>
  </si>
  <si>
    <t>348200000000</t>
  </si>
  <si>
    <t xml:space="preserve">PODKLAD. DESKA  POD HYDRANT.POKLOP</t>
  </si>
  <si>
    <t>262</t>
  </si>
  <si>
    <t>899721111</t>
  </si>
  <si>
    <t>Signalizační vodič na potrubí DN do 150 mm</t>
  </si>
  <si>
    <t>264</t>
  </si>
  <si>
    <t>405,74+54,5</t>
  </si>
  <si>
    <t>133</t>
  </si>
  <si>
    <t>899722113</t>
  </si>
  <si>
    <t>Krytí potrubí z plastů výstražnou fólií z PVC šířky přes 25 do 34 cm</t>
  </si>
  <si>
    <t>266</t>
  </si>
  <si>
    <t>899911220</t>
  </si>
  <si>
    <t>Kluzné objímky (pojízdná sedla) pro zasunutí potrubí do chráničky výšky 19 mm vnějšího průměru potrubí přes 151 do 170 mm</t>
  </si>
  <si>
    <t>268</t>
  </si>
  <si>
    <t>135</t>
  </si>
  <si>
    <t>899913105-R</t>
  </si>
  <si>
    <t>Příplatek za nerezové šrouby a bandáže přírubových spojů</t>
  </si>
  <si>
    <t>270</t>
  </si>
  <si>
    <t>899913152</t>
  </si>
  <si>
    <t>Koncové uzavírací manžety chrániček DN potrubí x DN chráničky DN 150 x 250</t>
  </si>
  <si>
    <t>272</t>
  </si>
  <si>
    <t>Ostatní konstrukce a práce, bourání</t>
  </si>
  <si>
    <t>137</t>
  </si>
  <si>
    <t>919112233</t>
  </si>
  <si>
    <t>Řezání dilatačních spár v živičném krytu vytvoření komůrky pro těsnící zálivku šířky 20 mm, hloubky 40 mm</t>
  </si>
  <si>
    <t>274</t>
  </si>
  <si>
    <t>2*2,12</t>
  </si>
  <si>
    <t>919122132</t>
  </si>
  <si>
    <t>Utěsnění dilatačních spár zálivkou za tepla v cementobetonovém nebo živičném krytu včetně adhezního nátěru s těsnicím profilem pod zálivkou, pro komůrky šířky 20 mm, hloubky 40 mm</t>
  </si>
  <si>
    <t>276</t>
  </si>
  <si>
    <t>139</t>
  </si>
  <si>
    <t>919731122</t>
  </si>
  <si>
    <t>Zarovnání styčné plochy podkladu nebo krytu podél vybourané části komunikace nebo zpevněné plochy živičné tl. přes 50 do 100 mm</t>
  </si>
  <si>
    <t>278</t>
  </si>
  <si>
    <t>919735112</t>
  </si>
  <si>
    <t>Řezání stávajícího živičného krytu nebo podkladu hloubky přes 50 do 100 mm</t>
  </si>
  <si>
    <t>280</t>
  </si>
  <si>
    <t>255,27*2</t>
  </si>
  <si>
    <t>37,1*2</t>
  </si>
  <si>
    <t>141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</si>
  <si>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</si>
  <si>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</si>
  <si>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282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</si>
  <si>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</si>
  <si>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</si>
  <si>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284</t>
  </si>
  <si>
    <t>107,625*0,7</t>
  </si>
  <si>
    <t>0,75*0,7</t>
  </si>
  <si>
    <t>997</t>
  </si>
  <si>
    <t>Přesun sutě</t>
  </si>
  <si>
    <t>143</t>
  </si>
  <si>
    <t>997221551</t>
  </si>
  <si>
    <t>Vodorovná doprava suti bez naložení, ale se složením a s hrubým urovnáním ze sypkých materiálů, na vzdálenost do 1 km</t>
  </si>
  <si>
    <t>286</t>
  </si>
  <si>
    <t>265,106</t>
  </si>
  <si>
    <t>997221559</t>
  </si>
  <si>
    <t>Vodorovná doprava suti bez naložení, ale se složením a s hrubým urovnáním Příplatek k ceně za každý další započatý 1 km přes 1 km</t>
  </si>
  <si>
    <t>288</t>
  </si>
  <si>
    <t>4 příplatky</t>
  </si>
  <si>
    <t>4*265,106</t>
  </si>
  <si>
    <t>145</t>
  </si>
  <si>
    <t>997221561</t>
  </si>
  <si>
    <t>Vodorovná doprava suti bez naložení, ale se složením a s hrubým urovnáním z kusových materiálů, na vzdálenost do 1 km</t>
  </si>
  <si>
    <t>290</t>
  </si>
  <si>
    <t>23,2 "obrubníky</t>
  </si>
  <si>
    <t>997221569</t>
  </si>
  <si>
    <t>292</t>
  </si>
  <si>
    <t>4*23,2</t>
  </si>
  <si>
    <t>147</t>
  </si>
  <si>
    <t>997221615</t>
  </si>
  <si>
    <t>Poplatek za uložení stavebního odpadu na skládce (skládkovné) z prostého betonu zatříděného do Katalogu odpadů pod kódem 17 01 01</t>
  </si>
  <si>
    <t>294</t>
  </si>
  <si>
    <t>35,911</t>
  </si>
  <si>
    <t>0,878*0,3</t>
  </si>
  <si>
    <t>997221645</t>
  </si>
  <si>
    <t>Poplatek za uložení stavebního odpadu na skládce (skládkovné) asfaltového bez obsahu dehtu zatříděného do Katalogu odpadů pod kódem 17 03 02</t>
  </si>
  <si>
    <t>296</t>
  </si>
  <si>
    <t>28,494+0,341</t>
  </si>
  <si>
    <t>149</t>
  </si>
  <si>
    <t>997221655</t>
  </si>
  <si>
    <t>298</t>
  </si>
  <si>
    <t>177,915+21,567</t>
  </si>
  <si>
    <t>998</t>
  </si>
  <si>
    <t>Přesun hmot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</si>
  <si>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</si>
  <si>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</si>
  <si>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300</t>
  </si>
  <si>
    <t>VON - Vedlejší a ostatní náklady</t>
  </si>
  <si>
    <t>D1 - VON 1: Příprava a zařízení staveniště, provozní a územní vlivy</t>
  </si>
  <si>
    <t xml:space="preserve">    D2 - VRN: Vedlejší rozpočtové náklady</t>
  </si>
  <si>
    <t>D3 - VON 2: Projektové dokumentace - náklady jinde neuvedené</t>
  </si>
  <si>
    <t>D4 - VON 3: Ostatní náklady jinde neuvedené</t>
  </si>
  <si>
    <t>D5 - VON 4: Předání a převzetí díla - náklady jinde neuvedené</t>
  </si>
  <si>
    <t>D1</t>
  </si>
  <si>
    <t>VON 1: Příprava a zařízení staveniště, provozní a územní vlivy</t>
  </si>
  <si>
    <t>D2</t>
  </si>
  <si>
    <t>VRN: Vedlejší rozpočtové náklady</t>
  </si>
  <si>
    <t>X1</t>
  </si>
  <si>
    <t>Zařízení staveniště - příprava, zřízení, provozování, odstranění staveniště</t>
  </si>
  <si>
    <t>kpl</t>
  </si>
  <si>
    <t>X2</t>
  </si>
  <si>
    <t>Provozní vlivy po celou dobu stavby</t>
  </si>
  <si>
    <t>X3</t>
  </si>
  <si>
    <t>Územní vlivy</t>
  </si>
  <si>
    <t>D3</t>
  </si>
  <si>
    <t>VON 2: Projektové dokumentace - náklady jinde neuvedené</t>
  </si>
  <si>
    <t>X4</t>
  </si>
  <si>
    <t>Plán zásad organizace výstavby (ZOV)</t>
  </si>
  <si>
    <t>Poznámka k položce:_x000d_
Poznámka k položce: vč. dokumentace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</si>
  <si>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X5</t>
  </si>
  <si>
    <t>Prováděcí dokumentace organizace dopravy v průběhu stavby, dopravní značení, světelná signalizace</t>
  </si>
  <si>
    <t>Poznámka k položce:_x000d_
Poznámka k položce: Instalace, zajištění a údržba provizorního dopravního značení během celého obdbí platnosti provizorního značení (dle vyhl. 30/2001 Sb.) na komunikacích ovlivněných stavbou. Rozsah a vzdálenost dle postupu prací zhotovitele. Zajištění správního rozhodnutí, včetně zpracování a projednání projektu dopravního značení na příslušném Dopravním inspektorátu. Zajištění rozhodnutí o povolení zvláštního užívání silnic a místních komunikací. Vypracování návrhu řešení dopravních opatření a dočasného dorpavního značení a jeho projednání.</t>
  </si>
  <si>
    <t>D4</t>
  </si>
  <si>
    <t>VON 3: Ostatní náklady jinde neuvedené</t>
  </si>
  <si>
    <t>X8</t>
  </si>
  <si>
    <t>Vytýčení prostorové polohy stavebních objektů, vytýčení hranic pozemků, vytýčení obvodu staveniště</t>
  </si>
  <si>
    <t>X9</t>
  </si>
  <si>
    <t>Vytýčení stávajících inženýrských sítí, vč. kopání sond pro jejich zjištění, vč. ručních výkopů. Zajištění aktualizace vyjádření správců sítí k existenci sítí.</t>
  </si>
  <si>
    <t>Poznámka k položce:_x000d_
Poznámka k položce: doměření stavby pro účely výstavby (doměření polohopisu, vytyčování kanalizačních šachet a objektů na stokové síti v případě změny jejich umístění oproti projektu, vč. ČOV a ostatních objektů)</t>
  </si>
  <si>
    <t>X15</t>
  </si>
  <si>
    <t>Zajištění provozu dalšího subjektu nutného při přeložkách nebo poškození stávajících podzemních sítí - nutné uzavření úseků, zajištění návhradního zásobení</t>
  </si>
  <si>
    <t>X18</t>
  </si>
  <si>
    <t>Náklady spojené s vyřízením požadavků orgánů a organizací nutných před započetím výstavby</t>
  </si>
  <si>
    <t>Poznámka k položce:_x000d_
Poznámka k položce: obsažených v dokladové části: např. kácení zeleně, dopravní trasy, zvláštní užívání komunikací, správní poplatky, ohlášení stavby</t>
  </si>
  <si>
    <t>X25</t>
  </si>
  <si>
    <t xml:space="preserve">Provedení dopravního značení po celou dobu výstavby včetně poplatků za zvláštní užívání silnic. Součástí  bude osazení a provozování veškerého dopravního značení dle prováděcí dokumentace organizace dopravy v průběhu stavby. Bude se jednat o osazení 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ocelové desky.  Dále náklady na zajištění uzavírek, údržbu dopravních značek, označení výkopů a případné náhrady veřejným dopravcům za objízdné trasy po dobu trvání objížděk a uzavírek. Dále náklady na oznámení obyvatelům dotčených nemovitostí, kde bude uvažováno s úplnou nebo částečnou uzavírkou komunikace, o zahájení prací v týdenním předstihu a zajištění přístupu do nemovitostí pomocí přejezdů a přechodů po celou dobu výstavby (pro přilehlé nemovitosti, pro podnikatelské subjekty), zajištění přístupu v místě stavby pro složky záchranného integrovaného systému.</t>
  </si>
  <si>
    <t>D5</t>
  </si>
  <si>
    <t>VON 4: Předání a převzetí díla - náklady jinde neuvedené</t>
  </si>
  <si>
    <t>X28</t>
  </si>
  <si>
    <t>Komplexní a technologické zkoušky dle příslušných ČSN</t>
  </si>
  <si>
    <t>Poznámka k položce:_x000d_
Poznámka k položce: dle obecných podmínek technických specifikací a zápisů ve stavebních denících ( např. zkoušky hutnění, apd.) Neuvedené v jiných částech výkazů výměr.</t>
  </si>
  <si>
    <t>X29</t>
  </si>
  <si>
    <t xml:space="preserve">Manipulační předpisy, prohlášení o shodě, tlakové zkoušky jinde neuvedené,  provozní zkoušky, které budou prováděny za součinnosti obsluhy (zaškolování obsluhy).</t>
  </si>
  <si>
    <t>X30</t>
  </si>
  <si>
    <t>Vyhotovení  geodetického zaměření skutečného provedení stavby</t>
  </si>
  <si>
    <t>Poznámka k položce:_x000d_
Poznámka k položce: ve 3 vyhotoveních v listinné a 1 na CD nosiči v digitální formě předepsaného formátu (včetně přeložek, přípojek NN atd.)</t>
  </si>
  <si>
    <t>X31</t>
  </si>
  <si>
    <t>Vypracování geometrického plánu v celém rozsahu stavby</t>
  </si>
  <si>
    <t>Poznámka k položce:_x000d_
Poznámka k položce: Geometrický plán bude vypracován v 3 vyhotoveních v listinné podobě</t>
  </si>
  <si>
    <t>X32</t>
  </si>
  <si>
    <t>Dokumentace skutečného provedení stavby (DSPS). Vyhotovení 6x v papírové podobě + 1 x elekronicky na CD ve formátech .doc, .xls, .dwg, .dxf.</t>
  </si>
  <si>
    <t>X35</t>
  </si>
  <si>
    <t>Rozbor vody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</si>
</sst>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6A5F6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3" fillId="5" borderId="22" xfId="0" applyFont="1" applyFill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M24-031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Lázně Bohdaneč, J. Žižky - vodovod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Lázně Bohdaneč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30. 8. 2024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Vodovody a kanalizace Pardubice, a.s.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Multiaqua s.r.o.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Ing. Pavel Čihák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17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Lázně Bohdaneč, J. Ž...'!J30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82</v>
      </c>
      <c r="AR95" s="127"/>
      <c r="AS95" s="128">
        <v>0</v>
      </c>
      <c r="AT95" s="129">
        <f>ROUND(SUM(AV95:AW95),2)</f>
        <v>0</v>
      </c>
      <c r="AU95" s="130">
        <f>'01 - Lázně Bohdaneč, J. Ž...'!P125</f>
        <v>0</v>
      </c>
      <c r="AV95" s="129">
        <f>'01 - Lázně Bohdaneč, J. Ž...'!J33</f>
        <v>0</v>
      </c>
      <c r="AW95" s="129">
        <f>'01 - Lázně Bohdaneč, J. Ž...'!J34</f>
        <v>0</v>
      </c>
      <c r="AX95" s="129">
        <f>'01 - Lázně Bohdaneč, J. Ž...'!J35</f>
        <v>0</v>
      </c>
      <c r="AY95" s="129">
        <f>'01 - Lázně Bohdaneč, J. Ž...'!J36</f>
        <v>0</v>
      </c>
      <c r="AZ95" s="129">
        <f>'01 - Lázně Bohdaneč, J. Ž...'!F33</f>
        <v>0</v>
      </c>
      <c r="BA95" s="129">
        <f>'01 - Lázně Bohdaneč, J. Ž...'!F34</f>
        <v>0</v>
      </c>
      <c r="BB95" s="129">
        <f>'01 - Lázně Bohdaneč, J. Ž...'!F35</f>
        <v>0</v>
      </c>
      <c r="BC95" s="129">
        <f>'01 - Lázně Bohdaneč, J. Ž...'!F36</f>
        <v>0</v>
      </c>
      <c r="BD95" s="131">
        <f>'01 - Lázně Bohdaneč, J. Ž...'!F37</f>
        <v>0</v>
      </c>
      <c r="BE95" s="7"/>
      <c r="BT95" s="132" t="s">
        <v>83</v>
      </c>
      <c r="BV95" s="132" t="s">
        <v>78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7" customFormat="1" ht="16.5" customHeight="1">
      <c r="A96" s="120" t="s">
        <v>80</v>
      </c>
      <c r="B96" s="121"/>
      <c r="C96" s="122"/>
      <c r="D96" s="123" t="s">
        <v>86</v>
      </c>
      <c r="E96" s="123"/>
      <c r="F96" s="123"/>
      <c r="G96" s="123"/>
      <c r="H96" s="123"/>
      <c r="I96" s="124"/>
      <c r="J96" s="123" t="s">
        <v>87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'VON - Vedlejší a ostatní 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82</v>
      </c>
      <c r="AR96" s="127"/>
      <c r="AS96" s="133">
        <v>0</v>
      </c>
      <c r="AT96" s="134">
        <f>ROUND(SUM(AV96:AW96),2)</f>
        <v>0</v>
      </c>
      <c r="AU96" s="135">
        <f>'VON - Vedlejší a ostatní ...'!P124</f>
        <v>0</v>
      </c>
      <c r="AV96" s="134">
        <f>'VON - Vedlejší a ostatní ...'!J33</f>
        <v>0</v>
      </c>
      <c r="AW96" s="134">
        <f>'VON - Vedlejší a ostatní ...'!J34</f>
        <v>0</v>
      </c>
      <c r="AX96" s="134">
        <f>'VON - Vedlejší a ostatní ...'!J35</f>
        <v>0</v>
      </c>
      <c r="AY96" s="134">
        <f>'VON - Vedlejší a ostatní ...'!J36</f>
        <v>0</v>
      </c>
      <c r="AZ96" s="134">
        <f>'VON - Vedlejší a ostatní ...'!F33</f>
        <v>0</v>
      </c>
      <c r="BA96" s="134">
        <f>'VON - Vedlejší a ostatní ...'!F34</f>
        <v>0</v>
      </c>
      <c r="BB96" s="134">
        <f>'VON - Vedlejší a ostatní ...'!F35</f>
        <v>0</v>
      </c>
      <c r="BC96" s="134">
        <f>'VON - Vedlejší a ostatní ...'!F36</f>
        <v>0</v>
      </c>
      <c r="BD96" s="136">
        <f>'VON - Vedlejší a ostatní ...'!F37</f>
        <v>0</v>
      </c>
      <c r="BE96" s="7"/>
      <c r="BT96" s="132" t="s">
        <v>83</v>
      </c>
      <c r="BV96" s="132" t="s">
        <v>78</v>
      </c>
      <c r="BW96" s="132" t="s">
        <v>88</v>
      </c>
      <c r="BX96" s="132" t="s">
        <v>5</v>
      </c>
      <c r="CL96" s="132" t="s">
        <v>1</v>
      </c>
      <c r="CM96" s="132" t="s">
        <v>85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99evYtGfpRG4tZ5G5y326NpThUhN07HKYapHE8y6EWOCT+SOB4bYzHYsZrr9YMHAuuvkQBET3eTRJIo6bVAUgQ==" hashValue="J7VtAtItp3cF/kihqgz362fy1mYDrgxOzVX6rPGDrUixIrhTmMg+C0s1rvfdS6vbTidOzVHI40ihbS/A67auX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Lázně Bohdaneč, J. Ž...'!C2" display="/"/>
    <hyperlink ref="A9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89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Lázně Bohdaneč, J. Žižky - vodovod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30. 8. 2024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ROUND((SUM(BE125:BE548)),  2)</f>
        <v>0</v>
      </c>
      <c r="G33" s="39"/>
      <c r="H33" s="39"/>
      <c r="I33" s="156">
        <v>0.20999999999999999</v>
      </c>
      <c r="J33" s="155">
        <f>ROUND(((SUM(BE125:BE548))*I33),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ROUND((SUM(BF125:BF548)),  2)</f>
        <v>0</v>
      </c>
      <c r="G34" s="39"/>
      <c r="H34" s="39"/>
      <c r="I34" s="156">
        <v>0.12</v>
      </c>
      <c r="J34" s="155">
        <f>ROUND(((SUM(BF125:BF548))*I34),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ROUND((SUM(BG125:BG548)),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ROUND((SUM(BH125:BH548)),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ROUND((SUM(BI125:BI548)),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Lázně Bohdaneč, J. Žižky - vodovod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Lázně Bohdaneč, J. Žižky - vodovod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Lázně Bohdaneč</v>
      </c>
      <c r="G89" s="41"/>
      <c r="H89" s="41"/>
      <c r="I89" s="33" t="s">
        <v>22</v>
      </c>
      <c r="J89" s="80" t="str">
        <f>IF(J12="","",J12)</f>
        <v>30. 8. 2024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Vodovody a kanalizace Pardubice, a.s.</v>
      </c>
      <c r="G91" s="41"/>
      <c r="H91" s="41"/>
      <c r="I91" s="33" t="s">
        <v>30</v>
      </c>
      <c r="J91" s="37" t="str">
        <f>E21</f>
        <v>Multiaqua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Pavel Čihák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93</v>
      </c>
      <c r="D94" s="177"/>
      <c r="E94" s="177"/>
      <c r="F94" s="177"/>
      <c r="G94" s="177"/>
      <c r="H94" s="177"/>
      <c r="I94" s="177"/>
      <c r="J94" s="178" t="s">
        <v>94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95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96</v>
      </c>
    </row>
    <row r="97" s="9" customFormat="1" ht="24.96" customHeight="1">
      <c r="A97" s="9"/>
      <c r="B97" s="180"/>
      <c r="C97" s="181"/>
      <c r="D97" s="182" t="s">
        <v>97</v>
      </c>
      <c r="E97" s="183"/>
      <c r="F97" s="183"/>
      <c r="G97" s="183"/>
      <c r="H97" s="183"/>
      <c r="I97" s="183"/>
      <c r="J97" s="184">
        <f>J126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98</v>
      </c>
      <c r="E98" s="189"/>
      <c r="F98" s="189"/>
      <c r="G98" s="189"/>
      <c r="H98" s="189"/>
      <c r="I98" s="189"/>
      <c r="J98" s="190">
        <f>J127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99</v>
      </c>
      <c r="E99" s="189"/>
      <c r="F99" s="189"/>
      <c r="G99" s="189"/>
      <c r="H99" s="189"/>
      <c r="I99" s="189"/>
      <c r="J99" s="190">
        <f>J299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100</v>
      </c>
      <c r="E100" s="189"/>
      <c r="F100" s="189"/>
      <c r="G100" s="189"/>
      <c r="H100" s="189"/>
      <c r="I100" s="189"/>
      <c r="J100" s="190">
        <f>J309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101</v>
      </c>
      <c r="E101" s="189"/>
      <c r="F101" s="189"/>
      <c r="G101" s="189"/>
      <c r="H101" s="189"/>
      <c r="I101" s="189"/>
      <c r="J101" s="190">
        <f>J324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102</v>
      </c>
      <c r="E102" s="189"/>
      <c r="F102" s="189"/>
      <c r="G102" s="189"/>
      <c r="H102" s="189"/>
      <c r="I102" s="189"/>
      <c r="J102" s="190">
        <f>J388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103</v>
      </c>
      <c r="E103" s="189"/>
      <c r="F103" s="189"/>
      <c r="G103" s="189"/>
      <c r="H103" s="189"/>
      <c r="I103" s="189"/>
      <c r="J103" s="190">
        <f>J502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104</v>
      </c>
      <c r="E104" s="189"/>
      <c r="F104" s="189"/>
      <c r="G104" s="189"/>
      <c r="H104" s="189"/>
      <c r="I104" s="189"/>
      <c r="J104" s="190">
        <f>J522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105</v>
      </c>
      <c r="E105" s="189"/>
      <c r="F105" s="189"/>
      <c r="G105" s="189"/>
      <c r="H105" s="189"/>
      <c r="I105" s="189"/>
      <c r="J105" s="190">
        <f>J547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106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5" t="str">
        <f>E7</f>
        <v>Lázně Bohdaneč, J. Žižky - vodovod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90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01 - Lázně Bohdaneč, J. Žižky - vodovod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Lázně Bohdaneč</v>
      </c>
      <c r="G119" s="41"/>
      <c r="H119" s="41"/>
      <c r="I119" s="33" t="s">
        <v>22</v>
      </c>
      <c r="J119" s="80" t="str">
        <f>IF(J12="","",J12)</f>
        <v>30. 8. 2024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>Vodovody a kanalizace Pardubice, a.s.</v>
      </c>
      <c r="G121" s="41"/>
      <c r="H121" s="41"/>
      <c r="I121" s="33" t="s">
        <v>30</v>
      </c>
      <c r="J121" s="37" t="str">
        <f>E21</f>
        <v>Multiaqua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IF(E18="","",E18)</f>
        <v>Vyplň údaj</v>
      </c>
      <c r="G122" s="41"/>
      <c r="H122" s="41"/>
      <c r="I122" s="33" t="s">
        <v>33</v>
      </c>
      <c r="J122" s="37" t="str">
        <f>E24</f>
        <v>Ing. Pavel Čihák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2"/>
      <c r="B124" s="193"/>
      <c r="C124" s="194" t="s">
        <v>107</v>
      </c>
      <c r="D124" s="195" t="s">
        <v>61</v>
      </c>
      <c r="E124" s="195" t="s">
        <v>57</v>
      </c>
      <c r="F124" s="195" t="s">
        <v>58</v>
      </c>
      <c r="G124" s="195" t="s">
        <v>108</v>
      </c>
      <c r="H124" s="195" t="s">
        <v>109</v>
      </c>
      <c r="I124" s="195" t="s">
        <v>110</v>
      </c>
      <c r="J124" s="195" t="s">
        <v>94</v>
      </c>
      <c r="K124" s="196" t="s">
        <v>111</v>
      </c>
      <c r="L124" s="197"/>
      <c r="M124" s="101" t="s">
        <v>1</v>
      </c>
      <c r="N124" s="102" t="s">
        <v>40</v>
      </c>
      <c r="O124" s="102" t="s">
        <v>112</v>
      </c>
      <c r="P124" s="102" t="s">
        <v>113</v>
      </c>
      <c r="Q124" s="102" t="s">
        <v>114</v>
      </c>
      <c r="R124" s="102" t="s">
        <v>115</v>
      </c>
      <c r="S124" s="102" t="s">
        <v>116</v>
      </c>
      <c r="T124" s="103" t="s">
        <v>117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9"/>
      <c r="B125" s="40"/>
      <c r="C125" s="108" t="s">
        <v>118</v>
      </c>
      <c r="D125" s="41"/>
      <c r="E125" s="41"/>
      <c r="F125" s="41"/>
      <c r="G125" s="41"/>
      <c r="H125" s="41"/>
      <c r="I125" s="41"/>
      <c r="J125" s="198">
        <f>BK125</f>
        <v>0</v>
      </c>
      <c r="K125" s="41"/>
      <c r="L125" s="45"/>
      <c r="M125" s="104"/>
      <c r="N125" s="199"/>
      <c r="O125" s="105"/>
      <c r="P125" s="200">
        <f>P126</f>
        <v>0</v>
      </c>
      <c r="Q125" s="105"/>
      <c r="R125" s="200">
        <f>R126</f>
        <v>0</v>
      </c>
      <c r="S125" s="105"/>
      <c r="T125" s="201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75</v>
      </c>
      <c r="AU125" s="18" t="s">
        <v>96</v>
      </c>
      <c r="BK125" s="202">
        <f>BK126</f>
        <v>0</v>
      </c>
    </row>
    <row r="126" s="12" customFormat="1" ht="25.92" customHeight="1">
      <c r="A126" s="12"/>
      <c r="B126" s="203"/>
      <c r="C126" s="204"/>
      <c r="D126" s="205" t="s">
        <v>75</v>
      </c>
      <c r="E126" s="206" t="s">
        <v>119</v>
      </c>
      <c r="F126" s="206" t="s">
        <v>120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P127+P299+P309+P324+P388+P502+P522+P547</f>
        <v>0</v>
      </c>
      <c r="Q126" s="211"/>
      <c r="R126" s="212">
        <f>R127+R299+R309+R324+R388+R502+R522+R547</f>
        <v>0</v>
      </c>
      <c r="S126" s="211"/>
      <c r="T126" s="213">
        <f>T127+T299+T309+T324+T388+T502+T522+T547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83</v>
      </c>
      <c r="AT126" s="215" t="s">
        <v>75</v>
      </c>
      <c r="AU126" s="215" t="s">
        <v>76</v>
      </c>
      <c r="AY126" s="214" t="s">
        <v>121</v>
      </c>
      <c r="BK126" s="216">
        <f>BK127+BK299+BK309+BK324+BK388+BK502+BK522+BK547</f>
        <v>0</v>
      </c>
    </row>
    <row r="127" s="12" customFormat="1" ht="22.8" customHeight="1">
      <c r="A127" s="12"/>
      <c r="B127" s="203"/>
      <c r="C127" s="204"/>
      <c r="D127" s="205" t="s">
        <v>75</v>
      </c>
      <c r="E127" s="217" t="s">
        <v>83</v>
      </c>
      <c r="F127" s="217" t="s">
        <v>122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SUM(P128:P298)</f>
        <v>0</v>
      </c>
      <c r="Q127" s="211"/>
      <c r="R127" s="212">
        <f>SUM(R128:R298)</f>
        <v>0</v>
      </c>
      <c r="S127" s="211"/>
      <c r="T127" s="213">
        <f>SUM(T128:T298)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83</v>
      </c>
      <c r="AT127" s="215" t="s">
        <v>75</v>
      </c>
      <c r="AU127" s="215" t="s">
        <v>83</v>
      </c>
      <c r="AY127" s="214" t="s">
        <v>121</v>
      </c>
      <c r="BK127" s="216">
        <f>SUM(BK128:BK298)</f>
        <v>0</v>
      </c>
    </row>
    <row r="128" s="2" customFormat="1" ht="62.7" customHeight="1">
      <c r="A128" s="39"/>
      <c r="B128" s="40"/>
      <c r="C128" s="219" t="s">
        <v>83</v>
      </c>
      <c r="D128" s="219" t="s">
        <v>123</v>
      </c>
      <c r="E128" s="220" t="s">
        <v>124</v>
      </c>
      <c r="F128" s="221" t="s">
        <v>125</v>
      </c>
      <c r="G128" s="222" t="s">
        <v>126</v>
      </c>
      <c r="H128" s="223">
        <v>3.375</v>
      </c>
      <c r="I128" s="224"/>
      <c r="J128" s="225">
        <f>ROUND(I128*H128,2)</f>
        <v>0</v>
      </c>
      <c r="K128" s="221" t="s">
        <v>127</v>
      </c>
      <c r="L128" s="45"/>
      <c r="M128" s="226" t="s">
        <v>1</v>
      </c>
      <c r="N128" s="227" t="s">
        <v>41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128</v>
      </c>
      <c r="AT128" s="230" t="s">
        <v>123</v>
      </c>
      <c r="AU128" s="230" t="s">
        <v>85</v>
      </c>
      <c r="AY128" s="18" t="s">
        <v>121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83</v>
      </c>
      <c r="BK128" s="231">
        <f>ROUND(I128*H128,2)</f>
        <v>0</v>
      </c>
      <c r="BL128" s="18" t="s">
        <v>128</v>
      </c>
      <c r="BM128" s="230" t="s">
        <v>85</v>
      </c>
    </row>
    <row r="129" s="13" customFormat="1">
      <c r="A129" s="13"/>
      <c r="B129" s="232"/>
      <c r="C129" s="233"/>
      <c r="D129" s="234" t="s">
        <v>129</v>
      </c>
      <c r="E129" s="235" t="s">
        <v>1</v>
      </c>
      <c r="F129" s="236" t="s">
        <v>130</v>
      </c>
      <c r="G129" s="233"/>
      <c r="H129" s="237">
        <v>2.625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129</v>
      </c>
      <c r="AU129" s="243" t="s">
        <v>85</v>
      </c>
      <c r="AV129" s="13" t="s">
        <v>85</v>
      </c>
      <c r="AW129" s="13" t="s">
        <v>32</v>
      </c>
      <c r="AX129" s="13" t="s">
        <v>76</v>
      </c>
      <c r="AY129" s="243" t="s">
        <v>121</v>
      </c>
    </row>
    <row r="130" s="13" customFormat="1">
      <c r="A130" s="13"/>
      <c r="B130" s="232"/>
      <c r="C130" s="233"/>
      <c r="D130" s="234" t="s">
        <v>129</v>
      </c>
      <c r="E130" s="235" t="s">
        <v>1</v>
      </c>
      <c r="F130" s="236" t="s">
        <v>131</v>
      </c>
      <c r="G130" s="233"/>
      <c r="H130" s="237">
        <v>0.75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129</v>
      </c>
      <c r="AU130" s="243" t="s">
        <v>85</v>
      </c>
      <c r="AV130" s="13" t="s">
        <v>85</v>
      </c>
      <c r="AW130" s="13" t="s">
        <v>32</v>
      </c>
      <c r="AX130" s="13" t="s">
        <v>76</v>
      </c>
      <c r="AY130" s="243" t="s">
        <v>121</v>
      </c>
    </row>
    <row r="131" s="14" customFormat="1">
      <c r="A131" s="14"/>
      <c r="B131" s="244"/>
      <c r="C131" s="245"/>
      <c r="D131" s="234" t="s">
        <v>129</v>
      </c>
      <c r="E131" s="246" t="s">
        <v>1</v>
      </c>
      <c r="F131" s="247" t="s">
        <v>132</v>
      </c>
      <c r="G131" s="245"/>
      <c r="H131" s="248">
        <v>3.375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129</v>
      </c>
      <c r="AU131" s="254" t="s">
        <v>85</v>
      </c>
      <c r="AV131" s="14" t="s">
        <v>128</v>
      </c>
      <c r="AW131" s="14" t="s">
        <v>32</v>
      </c>
      <c r="AX131" s="14" t="s">
        <v>83</v>
      </c>
      <c r="AY131" s="254" t="s">
        <v>121</v>
      </c>
    </row>
    <row r="132" s="2" customFormat="1" ht="66.75" customHeight="1">
      <c r="A132" s="39"/>
      <c r="B132" s="40"/>
      <c r="C132" s="219" t="s">
        <v>85</v>
      </c>
      <c r="D132" s="219" t="s">
        <v>123</v>
      </c>
      <c r="E132" s="220" t="s">
        <v>133</v>
      </c>
      <c r="F132" s="221" t="s">
        <v>134</v>
      </c>
      <c r="G132" s="222" t="s">
        <v>126</v>
      </c>
      <c r="H132" s="223">
        <v>306.75</v>
      </c>
      <c r="I132" s="224"/>
      <c r="J132" s="225">
        <f>ROUND(I132*H132,2)</f>
        <v>0</v>
      </c>
      <c r="K132" s="221" t="s">
        <v>127</v>
      </c>
      <c r="L132" s="45"/>
      <c r="M132" s="226" t="s">
        <v>1</v>
      </c>
      <c r="N132" s="227" t="s">
        <v>41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128</v>
      </c>
      <c r="AT132" s="230" t="s">
        <v>123</v>
      </c>
      <c r="AU132" s="230" t="s">
        <v>85</v>
      </c>
      <c r="AY132" s="18" t="s">
        <v>121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83</v>
      </c>
      <c r="BK132" s="231">
        <f>ROUND(I132*H132,2)</f>
        <v>0</v>
      </c>
      <c r="BL132" s="18" t="s">
        <v>128</v>
      </c>
      <c r="BM132" s="230" t="s">
        <v>128</v>
      </c>
    </row>
    <row r="133" s="15" customFormat="1">
      <c r="A133" s="15"/>
      <c r="B133" s="255"/>
      <c r="C133" s="256"/>
      <c r="D133" s="234" t="s">
        <v>129</v>
      </c>
      <c r="E133" s="257" t="s">
        <v>1</v>
      </c>
      <c r="F133" s="258" t="s">
        <v>135</v>
      </c>
      <c r="G133" s="256"/>
      <c r="H133" s="257" t="s">
        <v>1</v>
      </c>
      <c r="I133" s="259"/>
      <c r="J133" s="256"/>
      <c r="K133" s="256"/>
      <c r="L133" s="260"/>
      <c r="M133" s="261"/>
      <c r="N133" s="262"/>
      <c r="O133" s="262"/>
      <c r="P133" s="262"/>
      <c r="Q133" s="262"/>
      <c r="R133" s="262"/>
      <c r="S133" s="262"/>
      <c r="T133" s="263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4" t="s">
        <v>129</v>
      </c>
      <c r="AU133" s="264" t="s">
        <v>85</v>
      </c>
      <c r="AV133" s="15" t="s">
        <v>83</v>
      </c>
      <c r="AW133" s="15" t="s">
        <v>32</v>
      </c>
      <c r="AX133" s="15" t="s">
        <v>76</v>
      </c>
      <c r="AY133" s="264" t="s">
        <v>121</v>
      </c>
    </row>
    <row r="134" s="13" customFormat="1">
      <c r="A134" s="13"/>
      <c r="B134" s="232"/>
      <c r="C134" s="233"/>
      <c r="D134" s="234" t="s">
        <v>129</v>
      </c>
      <c r="E134" s="235" t="s">
        <v>1</v>
      </c>
      <c r="F134" s="236" t="s">
        <v>136</v>
      </c>
      <c r="G134" s="233"/>
      <c r="H134" s="237">
        <v>255.27000000000001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129</v>
      </c>
      <c r="AU134" s="243" t="s">
        <v>85</v>
      </c>
      <c r="AV134" s="13" t="s">
        <v>85</v>
      </c>
      <c r="AW134" s="13" t="s">
        <v>32</v>
      </c>
      <c r="AX134" s="13" t="s">
        <v>76</v>
      </c>
      <c r="AY134" s="243" t="s">
        <v>121</v>
      </c>
    </row>
    <row r="135" s="13" customFormat="1">
      <c r="A135" s="13"/>
      <c r="B135" s="232"/>
      <c r="C135" s="233"/>
      <c r="D135" s="234" t="s">
        <v>129</v>
      </c>
      <c r="E135" s="235" t="s">
        <v>1</v>
      </c>
      <c r="F135" s="236" t="s">
        <v>137</v>
      </c>
      <c r="G135" s="233"/>
      <c r="H135" s="237">
        <v>14.380000000000001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129</v>
      </c>
      <c r="AU135" s="243" t="s">
        <v>85</v>
      </c>
      <c r="AV135" s="13" t="s">
        <v>85</v>
      </c>
      <c r="AW135" s="13" t="s">
        <v>32</v>
      </c>
      <c r="AX135" s="13" t="s">
        <v>76</v>
      </c>
      <c r="AY135" s="243" t="s">
        <v>121</v>
      </c>
    </row>
    <row r="136" s="13" customFormat="1">
      <c r="A136" s="13"/>
      <c r="B136" s="232"/>
      <c r="C136" s="233"/>
      <c r="D136" s="234" t="s">
        <v>129</v>
      </c>
      <c r="E136" s="235" t="s">
        <v>1</v>
      </c>
      <c r="F136" s="236" t="s">
        <v>138</v>
      </c>
      <c r="G136" s="233"/>
      <c r="H136" s="237">
        <v>37.100000000000001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129</v>
      </c>
      <c r="AU136" s="243" t="s">
        <v>85</v>
      </c>
      <c r="AV136" s="13" t="s">
        <v>85</v>
      </c>
      <c r="AW136" s="13" t="s">
        <v>32</v>
      </c>
      <c r="AX136" s="13" t="s">
        <v>76</v>
      </c>
      <c r="AY136" s="243" t="s">
        <v>121</v>
      </c>
    </row>
    <row r="137" s="14" customFormat="1">
      <c r="A137" s="14"/>
      <c r="B137" s="244"/>
      <c r="C137" s="245"/>
      <c r="D137" s="234" t="s">
        <v>129</v>
      </c>
      <c r="E137" s="246" t="s">
        <v>1</v>
      </c>
      <c r="F137" s="247" t="s">
        <v>132</v>
      </c>
      <c r="G137" s="245"/>
      <c r="H137" s="248">
        <v>306.75000000000006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129</v>
      </c>
      <c r="AU137" s="254" t="s">
        <v>85</v>
      </c>
      <c r="AV137" s="14" t="s">
        <v>128</v>
      </c>
      <c r="AW137" s="14" t="s">
        <v>32</v>
      </c>
      <c r="AX137" s="14" t="s">
        <v>83</v>
      </c>
      <c r="AY137" s="254" t="s">
        <v>121</v>
      </c>
    </row>
    <row r="138" s="2" customFormat="1" ht="66.75" customHeight="1">
      <c r="A138" s="39"/>
      <c r="B138" s="40"/>
      <c r="C138" s="219" t="s">
        <v>139</v>
      </c>
      <c r="D138" s="219" t="s">
        <v>123</v>
      </c>
      <c r="E138" s="220" t="s">
        <v>140</v>
      </c>
      <c r="F138" s="221" t="s">
        <v>141</v>
      </c>
      <c r="G138" s="222" t="s">
        <v>126</v>
      </c>
      <c r="H138" s="223">
        <v>74.370000000000005</v>
      </c>
      <c r="I138" s="224"/>
      <c r="J138" s="225">
        <f>ROUND(I138*H138,2)</f>
        <v>0</v>
      </c>
      <c r="K138" s="221" t="s">
        <v>127</v>
      </c>
      <c r="L138" s="45"/>
      <c r="M138" s="226" t="s">
        <v>1</v>
      </c>
      <c r="N138" s="227" t="s">
        <v>41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128</v>
      </c>
      <c r="AT138" s="230" t="s">
        <v>123</v>
      </c>
      <c r="AU138" s="230" t="s">
        <v>85</v>
      </c>
      <c r="AY138" s="18" t="s">
        <v>121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83</v>
      </c>
      <c r="BK138" s="231">
        <f>ROUND(I138*H138,2)</f>
        <v>0</v>
      </c>
      <c r="BL138" s="18" t="s">
        <v>128</v>
      </c>
      <c r="BM138" s="230" t="s">
        <v>142</v>
      </c>
    </row>
    <row r="139" s="15" customFormat="1">
      <c r="A139" s="15"/>
      <c r="B139" s="255"/>
      <c r="C139" s="256"/>
      <c r="D139" s="234" t="s">
        <v>129</v>
      </c>
      <c r="E139" s="257" t="s">
        <v>1</v>
      </c>
      <c r="F139" s="258" t="s">
        <v>143</v>
      </c>
      <c r="G139" s="256"/>
      <c r="H139" s="257" t="s">
        <v>1</v>
      </c>
      <c r="I139" s="259"/>
      <c r="J139" s="256"/>
      <c r="K139" s="256"/>
      <c r="L139" s="260"/>
      <c r="M139" s="261"/>
      <c r="N139" s="262"/>
      <c r="O139" s="262"/>
      <c r="P139" s="262"/>
      <c r="Q139" s="262"/>
      <c r="R139" s="262"/>
      <c r="S139" s="262"/>
      <c r="T139" s="26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4" t="s">
        <v>129</v>
      </c>
      <c r="AU139" s="264" t="s">
        <v>85</v>
      </c>
      <c r="AV139" s="15" t="s">
        <v>83</v>
      </c>
      <c r="AW139" s="15" t="s">
        <v>32</v>
      </c>
      <c r="AX139" s="15" t="s">
        <v>76</v>
      </c>
      <c r="AY139" s="264" t="s">
        <v>121</v>
      </c>
    </row>
    <row r="140" s="13" customFormat="1">
      <c r="A140" s="13"/>
      <c r="B140" s="232"/>
      <c r="C140" s="233"/>
      <c r="D140" s="234" t="s">
        <v>129</v>
      </c>
      <c r="E140" s="235" t="s">
        <v>1</v>
      </c>
      <c r="F140" s="236" t="s">
        <v>144</v>
      </c>
      <c r="G140" s="233"/>
      <c r="H140" s="237">
        <v>71.75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129</v>
      </c>
      <c r="AU140" s="243" t="s">
        <v>85</v>
      </c>
      <c r="AV140" s="13" t="s">
        <v>85</v>
      </c>
      <c r="AW140" s="13" t="s">
        <v>32</v>
      </c>
      <c r="AX140" s="13" t="s">
        <v>76</v>
      </c>
      <c r="AY140" s="243" t="s">
        <v>121</v>
      </c>
    </row>
    <row r="141" s="13" customFormat="1">
      <c r="A141" s="13"/>
      <c r="B141" s="232"/>
      <c r="C141" s="233"/>
      <c r="D141" s="234" t="s">
        <v>129</v>
      </c>
      <c r="E141" s="235" t="s">
        <v>1</v>
      </c>
      <c r="F141" s="236" t="s">
        <v>145</v>
      </c>
      <c r="G141" s="233"/>
      <c r="H141" s="237">
        <v>0.5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129</v>
      </c>
      <c r="AU141" s="243" t="s">
        <v>85</v>
      </c>
      <c r="AV141" s="13" t="s">
        <v>85</v>
      </c>
      <c r="AW141" s="13" t="s">
        <v>32</v>
      </c>
      <c r="AX141" s="13" t="s">
        <v>76</v>
      </c>
      <c r="AY141" s="243" t="s">
        <v>121</v>
      </c>
    </row>
    <row r="142" s="15" customFormat="1">
      <c r="A142" s="15"/>
      <c r="B142" s="255"/>
      <c r="C142" s="256"/>
      <c r="D142" s="234" t="s">
        <v>129</v>
      </c>
      <c r="E142" s="257" t="s">
        <v>1</v>
      </c>
      <c r="F142" s="258" t="s">
        <v>146</v>
      </c>
      <c r="G142" s="256"/>
      <c r="H142" s="257" t="s">
        <v>1</v>
      </c>
      <c r="I142" s="259"/>
      <c r="J142" s="256"/>
      <c r="K142" s="256"/>
      <c r="L142" s="260"/>
      <c r="M142" s="261"/>
      <c r="N142" s="262"/>
      <c r="O142" s="262"/>
      <c r="P142" s="262"/>
      <c r="Q142" s="262"/>
      <c r="R142" s="262"/>
      <c r="S142" s="262"/>
      <c r="T142" s="263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4" t="s">
        <v>129</v>
      </c>
      <c r="AU142" s="264" t="s">
        <v>85</v>
      </c>
      <c r="AV142" s="15" t="s">
        <v>83</v>
      </c>
      <c r="AW142" s="15" t="s">
        <v>32</v>
      </c>
      <c r="AX142" s="15" t="s">
        <v>76</v>
      </c>
      <c r="AY142" s="264" t="s">
        <v>121</v>
      </c>
    </row>
    <row r="143" s="13" customFormat="1">
      <c r="A143" s="13"/>
      <c r="B143" s="232"/>
      <c r="C143" s="233"/>
      <c r="D143" s="234" t="s">
        <v>129</v>
      </c>
      <c r="E143" s="235" t="s">
        <v>1</v>
      </c>
      <c r="F143" s="236" t="s">
        <v>147</v>
      </c>
      <c r="G143" s="233"/>
      <c r="H143" s="237">
        <v>2.1200000000000001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129</v>
      </c>
      <c r="AU143" s="243" t="s">
        <v>85</v>
      </c>
      <c r="AV143" s="13" t="s">
        <v>85</v>
      </c>
      <c r="AW143" s="13" t="s">
        <v>32</v>
      </c>
      <c r="AX143" s="13" t="s">
        <v>76</v>
      </c>
      <c r="AY143" s="243" t="s">
        <v>121</v>
      </c>
    </row>
    <row r="144" s="14" customFormat="1">
      <c r="A144" s="14"/>
      <c r="B144" s="244"/>
      <c r="C144" s="245"/>
      <c r="D144" s="234" t="s">
        <v>129</v>
      </c>
      <c r="E144" s="246" t="s">
        <v>1</v>
      </c>
      <c r="F144" s="247" t="s">
        <v>132</v>
      </c>
      <c r="G144" s="245"/>
      <c r="H144" s="248">
        <v>74.370000000000005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129</v>
      </c>
      <c r="AU144" s="254" t="s">
        <v>85</v>
      </c>
      <c r="AV144" s="14" t="s">
        <v>128</v>
      </c>
      <c r="AW144" s="14" t="s">
        <v>32</v>
      </c>
      <c r="AX144" s="14" t="s">
        <v>83</v>
      </c>
      <c r="AY144" s="254" t="s">
        <v>121</v>
      </c>
    </row>
    <row r="145" s="2" customFormat="1" ht="66.75" customHeight="1">
      <c r="A145" s="39"/>
      <c r="B145" s="40"/>
      <c r="C145" s="219" t="s">
        <v>128</v>
      </c>
      <c r="D145" s="219" t="s">
        <v>123</v>
      </c>
      <c r="E145" s="220" t="s">
        <v>148</v>
      </c>
      <c r="F145" s="221" t="s">
        <v>149</v>
      </c>
      <c r="G145" s="222" t="s">
        <v>126</v>
      </c>
      <c r="H145" s="223">
        <v>110.49500000000001</v>
      </c>
      <c r="I145" s="224"/>
      <c r="J145" s="225">
        <f>ROUND(I145*H145,2)</f>
        <v>0</v>
      </c>
      <c r="K145" s="221" t="s">
        <v>127</v>
      </c>
      <c r="L145" s="45"/>
      <c r="M145" s="226" t="s">
        <v>1</v>
      </c>
      <c r="N145" s="227" t="s">
        <v>41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128</v>
      </c>
      <c r="AT145" s="230" t="s">
        <v>123</v>
      </c>
      <c r="AU145" s="230" t="s">
        <v>85</v>
      </c>
      <c r="AY145" s="18" t="s">
        <v>121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83</v>
      </c>
      <c r="BK145" s="231">
        <f>ROUND(I145*H145,2)</f>
        <v>0</v>
      </c>
      <c r="BL145" s="18" t="s">
        <v>128</v>
      </c>
      <c r="BM145" s="230" t="s">
        <v>150</v>
      </c>
    </row>
    <row r="146" s="15" customFormat="1">
      <c r="A146" s="15"/>
      <c r="B146" s="255"/>
      <c r="C146" s="256"/>
      <c r="D146" s="234" t="s">
        <v>129</v>
      </c>
      <c r="E146" s="257" t="s">
        <v>1</v>
      </c>
      <c r="F146" s="258" t="s">
        <v>143</v>
      </c>
      <c r="G146" s="256"/>
      <c r="H146" s="257" t="s">
        <v>1</v>
      </c>
      <c r="I146" s="259"/>
      <c r="J146" s="256"/>
      <c r="K146" s="256"/>
      <c r="L146" s="260"/>
      <c r="M146" s="261"/>
      <c r="N146" s="262"/>
      <c r="O146" s="262"/>
      <c r="P146" s="262"/>
      <c r="Q146" s="262"/>
      <c r="R146" s="262"/>
      <c r="S146" s="262"/>
      <c r="T146" s="26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4" t="s">
        <v>129</v>
      </c>
      <c r="AU146" s="264" t="s">
        <v>85</v>
      </c>
      <c r="AV146" s="15" t="s">
        <v>83</v>
      </c>
      <c r="AW146" s="15" t="s">
        <v>32</v>
      </c>
      <c r="AX146" s="15" t="s">
        <v>76</v>
      </c>
      <c r="AY146" s="264" t="s">
        <v>121</v>
      </c>
    </row>
    <row r="147" s="13" customFormat="1">
      <c r="A147" s="13"/>
      <c r="B147" s="232"/>
      <c r="C147" s="233"/>
      <c r="D147" s="234" t="s">
        <v>129</v>
      </c>
      <c r="E147" s="235" t="s">
        <v>1</v>
      </c>
      <c r="F147" s="236" t="s">
        <v>151</v>
      </c>
      <c r="G147" s="233"/>
      <c r="H147" s="237">
        <v>107.625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129</v>
      </c>
      <c r="AU147" s="243" t="s">
        <v>85</v>
      </c>
      <c r="AV147" s="13" t="s">
        <v>85</v>
      </c>
      <c r="AW147" s="13" t="s">
        <v>32</v>
      </c>
      <c r="AX147" s="13" t="s">
        <v>76</v>
      </c>
      <c r="AY147" s="243" t="s">
        <v>121</v>
      </c>
    </row>
    <row r="148" s="13" customFormat="1">
      <c r="A148" s="13"/>
      <c r="B148" s="232"/>
      <c r="C148" s="233"/>
      <c r="D148" s="234" t="s">
        <v>129</v>
      </c>
      <c r="E148" s="235" t="s">
        <v>1</v>
      </c>
      <c r="F148" s="236" t="s">
        <v>131</v>
      </c>
      <c r="G148" s="233"/>
      <c r="H148" s="237">
        <v>0.75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129</v>
      </c>
      <c r="AU148" s="243" t="s">
        <v>85</v>
      </c>
      <c r="AV148" s="13" t="s">
        <v>85</v>
      </c>
      <c r="AW148" s="13" t="s">
        <v>32</v>
      </c>
      <c r="AX148" s="13" t="s">
        <v>76</v>
      </c>
      <c r="AY148" s="243" t="s">
        <v>121</v>
      </c>
    </row>
    <row r="149" s="15" customFormat="1">
      <c r="A149" s="15"/>
      <c r="B149" s="255"/>
      <c r="C149" s="256"/>
      <c r="D149" s="234" t="s">
        <v>129</v>
      </c>
      <c r="E149" s="257" t="s">
        <v>1</v>
      </c>
      <c r="F149" s="258" t="s">
        <v>146</v>
      </c>
      <c r="G149" s="256"/>
      <c r="H149" s="257" t="s">
        <v>1</v>
      </c>
      <c r="I149" s="259"/>
      <c r="J149" s="256"/>
      <c r="K149" s="256"/>
      <c r="L149" s="260"/>
      <c r="M149" s="261"/>
      <c r="N149" s="262"/>
      <c r="O149" s="262"/>
      <c r="P149" s="262"/>
      <c r="Q149" s="262"/>
      <c r="R149" s="262"/>
      <c r="S149" s="262"/>
      <c r="T149" s="26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4" t="s">
        <v>129</v>
      </c>
      <c r="AU149" s="264" t="s">
        <v>85</v>
      </c>
      <c r="AV149" s="15" t="s">
        <v>83</v>
      </c>
      <c r="AW149" s="15" t="s">
        <v>32</v>
      </c>
      <c r="AX149" s="15" t="s">
        <v>76</v>
      </c>
      <c r="AY149" s="264" t="s">
        <v>121</v>
      </c>
    </row>
    <row r="150" s="13" customFormat="1">
      <c r="A150" s="13"/>
      <c r="B150" s="232"/>
      <c r="C150" s="233"/>
      <c r="D150" s="234" t="s">
        <v>129</v>
      </c>
      <c r="E150" s="235" t="s">
        <v>1</v>
      </c>
      <c r="F150" s="236" t="s">
        <v>147</v>
      </c>
      <c r="G150" s="233"/>
      <c r="H150" s="237">
        <v>2.1200000000000001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129</v>
      </c>
      <c r="AU150" s="243" t="s">
        <v>85</v>
      </c>
      <c r="AV150" s="13" t="s">
        <v>85</v>
      </c>
      <c r="AW150" s="13" t="s">
        <v>32</v>
      </c>
      <c r="AX150" s="13" t="s">
        <v>76</v>
      </c>
      <c r="AY150" s="243" t="s">
        <v>121</v>
      </c>
    </row>
    <row r="151" s="14" customFormat="1">
      <c r="A151" s="14"/>
      <c r="B151" s="244"/>
      <c r="C151" s="245"/>
      <c r="D151" s="234" t="s">
        <v>129</v>
      </c>
      <c r="E151" s="246" t="s">
        <v>1</v>
      </c>
      <c r="F151" s="247" t="s">
        <v>132</v>
      </c>
      <c r="G151" s="245"/>
      <c r="H151" s="248">
        <v>110.49500000000001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129</v>
      </c>
      <c r="AU151" s="254" t="s">
        <v>85</v>
      </c>
      <c r="AV151" s="14" t="s">
        <v>128</v>
      </c>
      <c r="AW151" s="14" t="s">
        <v>32</v>
      </c>
      <c r="AX151" s="14" t="s">
        <v>83</v>
      </c>
      <c r="AY151" s="254" t="s">
        <v>121</v>
      </c>
    </row>
    <row r="152" s="2" customFormat="1" ht="44.25" customHeight="1">
      <c r="A152" s="39"/>
      <c r="B152" s="40"/>
      <c r="C152" s="219" t="s">
        <v>152</v>
      </c>
      <c r="D152" s="219" t="s">
        <v>123</v>
      </c>
      <c r="E152" s="220" t="s">
        <v>153</v>
      </c>
      <c r="F152" s="221" t="s">
        <v>154</v>
      </c>
      <c r="G152" s="222" t="s">
        <v>126</v>
      </c>
      <c r="H152" s="223">
        <v>309.71800000000002</v>
      </c>
      <c r="I152" s="224"/>
      <c r="J152" s="225">
        <f>ROUND(I152*H152,2)</f>
        <v>0</v>
      </c>
      <c r="K152" s="221" t="s">
        <v>127</v>
      </c>
      <c r="L152" s="45"/>
      <c r="M152" s="226" t="s">
        <v>1</v>
      </c>
      <c r="N152" s="227" t="s">
        <v>41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128</v>
      </c>
      <c r="AT152" s="230" t="s">
        <v>123</v>
      </c>
      <c r="AU152" s="230" t="s">
        <v>85</v>
      </c>
      <c r="AY152" s="18" t="s">
        <v>121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83</v>
      </c>
      <c r="BK152" s="231">
        <f>ROUND(I152*H152,2)</f>
        <v>0</v>
      </c>
      <c r="BL152" s="18" t="s">
        <v>128</v>
      </c>
      <c r="BM152" s="230" t="s">
        <v>155</v>
      </c>
    </row>
    <row r="153" s="15" customFormat="1">
      <c r="A153" s="15"/>
      <c r="B153" s="255"/>
      <c r="C153" s="256"/>
      <c r="D153" s="234" t="s">
        <v>129</v>
      </c>
      <c r="E153" s="257" t="s">
        <v>1</v>
      </c>
      <c r="F153" s="258" t="s">
        <v>135</v>
      </c>
      <c r="G153" s="256"/>
      <c r="H153" s="257" t="s">
        <v>1</v>
      </c>
      <c r="I153" s="259"/>
      <c r="J153" s="256"/>
      <c r="K153" s="256"/>
      <c r="L153" s="260"/>
      <c r="M153" s="261"/>
      <c r="N153" s="262"/>
      <c r="O153" s="262"/>
      <c r="P153" s="262"/>
      <c r="Q153" s="262"/>
      <c r="R153" s="262"/>
      <c r="S153" s="262"/>
      <c r="T153" s="26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4" t="s">
        <v>129</v>
      </c>
      <c r="AU153" s="264" t="s">
        <v>85</v>
      </c>
      <c r="AV153" s="15" t="s">
        <v>83</v>
      </c>
      <c r="AW153" s="15" t="s">
        <v>32</v>
      </c>
      <c r="AX153" s="15" t="s">
        <v>76</v>
      </c>
      <c r="AY153" s="264" t="s">
        <v>121</v>
      </c>
    </row>
    <row r="154" s="13" customFormat="1">
      <c r="A154" s="13"/>
      <c r="B154" s="232"/>
      <c r="C154" s="233"/>
      <c r="D154" s="234" t="s">
        <v>129</v>
      </c>
      <c r="E154" s="235" t="s">
        <v>1</v>
      </c>
      <c r="F154" s="236" t="s">
        <v>136</v>
      </c>
      <c r="G154" s="233"/>
      <c r="H154" s="237">
        <v>255.27000000000001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129</v>
      </c>
      <c r="AU154" s="243" t="s">
        <v>85</v>
      </c>
      <c r="AV154" s="13" t="s">
        <v>85</v>
      </c>
      <c r="AW154" s="13" t="s">
        <v>32</v>
      </c>
      <c r="AX154" s="13" t="s">
        <v>76</v>
      </c>
      <c r="AY154" s="243" t="s">
        <v>121</v>
      </c>
    </row>
    <row r="155" s="13" customFormat="1">
      <c r="A155" s="13"/>
      <c r="B155" s="232"/>
      <c r="C155" s="233"/>
      <c r="D155" s="234" t="s">
        <v>129</v>
      </c>
      <c r="E155" s="235" t="s">
        <v>1</v>
      </c>
      <c r="F155" s="236" t="s">
        <v>137</v>
      </c>
      <c r="G155" s="233"/>
      <c r="H155" s="237">
        <v>14.380000000000001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129</v>
      </c>
      <c r="AU155" s="243" t="s">
        <v>85</v>
      </c>
      <c r="AV155" s="13" t="s">
        <v>85</v>
      </c>
      <c r="AW155" s="13" t="s">
        <v>32</v>
      </c>
      <c r="AX155" s="13" t="s">
        <v>76</v>
      </c>
      <c r="AY155" s="243" t="s">
        <v>121</v>
      </c>
    </row>
    <row r="156" s="13" customFormat="1">
      <c r="A156" s="13"/>
      <c r="B156" s="232"/>
      <c r="C156" s="233"/>
      <c r="D156" s="234" t="s">
        <v>129</v>
      </c>
      <c r="E156" s="235" t="s">
        <v>1</v>
      </c>
      <c r="F156" s="236" t="s">
        <v>138</v>
      </c>
      <c r="G156" s="233"/>
      <c r="H156" s="237">
        <v>37.100000000000001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129</v>
      </c>
      <c r="AU156" s="243" t="s">
        <v>85</v>
      </c>
      <c r="AV156" s="13" t="s">
        <v>85</v>
      </c>
      <c r="AW156" s="13" t="s">
        <v>32</v>
      </c>
      <c r="AX156" s="13" t="s">
        <v>76</v>
      </c>
      <c r="AY156" s="243" t="s">
        <v>121</v>
      </c>
    </row>
    <row r="157" s="15" customFormat="1">
      <c r="A157" s="15"/>
      <c r="B157" s="255"/>
      <c r="C157" s="256"/>
      <c r="D157" s="234" t="s">
        <v>129</v>
      </c>
      <c r="E157" s="257" t="s">
        <v>1</v>
      </c>
      <c r="F157" s="258" t="s">
        <v>146</v>
      </c>
      <c r="G157" s="256"/>
      <c r="H157" s="257" t="s">
        <v>1</v>
      </c>
      <c r="I157" s="259"/>
      <c r="J157" s="256"/>
      <c r="K157" s="256"/>
      <c r="L157" s="260"/>
      <c r="M157" s="261"/>
      <c r="N157" s="262"/>
      <c r="O157" s="262"/>
      <c r="P157" s="262"/>
      <c r="Q157" s="262"/>
      <c r="R157" s="262"/>
      <c r="S157" s="262"/>
      <c r="T157" s="26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4" t="s">
        <v>129</v>
      </c>
      <c r="AU157" s="264" t="s">
        <v>85</v>
      </c>
      <c r="AV157" s="15" t="s">
        <v>83</v>
      </c>
      <c r="AW157" s="15" t="s">
        <v>32</v>
      </c>
      <c r="AX157" s="15" t="s">
        <v>76</v>
      </c>
      <c r="AY157" s="264" t="s">
        <v>121</v>
      </c>
    </row>
    <row r="158" s="13" customFormat="1">
      <c r="A158" s="13"/>
      <c r="B158" s="232"/>
      <c r="C158" s="233"/>
      <c r="D158" s="234" t="s">
        <v>129</v>
      </c>
      <c r="E158" s="235" t="s">
        <v>1</v>
      </c>
      <c r="F158" s="236" t="s">
        <v>156</v>
      </c>
      <c r="G158" s="233"/>
      <c r="H158" s="237">
        <v>2.968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129</v>
      </c>
      <c r="AU158" s="243" t="s">
        <v>85</v>
      </c>
      <c r="AV158" s="13" t="s">
        <v>85</v>
      </c>
      <c r="AW158" s="13" t="s">
        <v>32</v>
      </c>
      <c r="AX158" s="13" t="s">
        <v>76</v>
      </c>
      <c r="AY158" s="243" t="s">
        <v>121</v>
      </c>
    </row>
    <row r="159" s="14" customFormat="1">
      <c r="A159" s="14"/>
      <c r="B159" s="244"/>
      <c r="C159" s="245"/>
      <c r="D159" s="234" t="s">
        <v>129</v>
      </c>
      <c r="E159" s="246" t="s">
        <v>1</v>
      </c>
      <c r="F159" s="247" t="s">
        <v>132</v>
      </c>
      <c r="G159" s="245"/>
      <c r="H159" s="248">
        <v>309.71800000000007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129</v>
      </c>
      <c r="AU159" s="254" t="s">
        <v>85</v>
      </c>
      <c r="AV159" s="14" t="s">
        <v>128</v>
      </c>
      <c r="AW159" s="14" t="s">
        <v>32</v>
      </c>
      <c r="AX159" s="14" t="s">
        <v>83</v>
      </c>
      <c r="AY159" s="254" t="s">
        <v>121</v>
      </c>
    </row>
    <row r="160" s="2" customFormat="1" ht="44.25" customHeight="1">
      <c r="A160" s="39"/>
      <c r="B160" s="40"/>
      <c r="C160" s="219" t="s">
        <v>142</v>
      </c>
      <c r="D160" s="219" t="s">
        <v>123</v>
      </c>
      <c r="E160" s="220" t="s">
        <v>157</v>
      </c>
      <c r="F160" s="221" t="s">
        <v>158</v>
      </c>
      <c r="G160" s="222" t="s">
        <v>126</v>
      </c>
      <c r="H160" s="223">
        <v>2.1200000000000001</v>
      </c>
      <c r="I160" s="224"/>
      <c r="J160" s="225">
        <f>ROUND(I160*H160,2)</f>
        <v>0</v>
      </c>
      <c r="K160" s="221" t="s">
        <v>127</v>
      </c>
      <c r="L160" s="45"/>
      <c r="M160" s="226" t="s">
        <v>1</v>
      </c>
      <c r="N160" s="227" t="s">
        <v>41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128</v>
      </c>
      <c r="AT160" s="230" t="s">
        <v>123</v>
      </c>
      <c r="AU160" s="230" t="s">
        <v>85</v>
      </c>
      <c r="AY160" s="18" t="s">
        <v>121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83</v>
      </c>
      <c r="BK160" s="231">
        <f>ROUND(I160*H160,2)</f>
        <v>0</v>
      </c>
      <c r="BL160" s="18" t="s">
        <v>128</v>
      </c>
      <c r="BM160" s="230" t="s">
        <v>8</v>
      </c>
    </row>
    <row r="161" s="15" customFormat="1">
      <c r="A161" s="15"/>
      <c r="B161" s="255"/>
      <c r="C161" s="256"/>
      <c r="D161" s="234" t="s">
        <v>129</v>
      </c>
      <c r="E161" s="257" t="s">
        <v>1</v>
      </c>
      <c r="F161" s="258" t="s">
        <v>146</v>
      </c>
      <c r="G161" s="256"/>
      <c r="H161" s="257" t="s">
        <v>1</v>
      </c>
      <c r="I161" s="259"/>
      <c r="J161" s="256"/>
      <c r="K161" s="256"/>
      <c r="L161" s="260"/>
      <c r="M161" s="261"/>
      <c r="N161" s="262"/>
      <c r="O161" s="262"/>
      <c r="P161" s="262"/>
      <c r="Q161" s="262"/>
      <c r="R161" s="262"/>
      <c r="S161" s="262"/>
      <c r="T161" s="26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4" t="s">
        <v>129</v>
      </c>
      <c r="AU161" s="264" t="s">
        <v>85</v>
      </c>
      <c r="AV161" s="15" t="s">
        <v>83</v>
      </c>
      <c r="AW161" s="15" t="s">
        <v>32</v>
      </c>
      <c r="AX161" s="15" t="s">
        <v>76</v>
      </c>
      <c r="AY161" s="264" t="s">
        <v>121</v>
      </c>
    </row>
    <row r="162" s="13" customFormat="1">
      <c r="A162" s="13"/>
      <c r="B162" s="232"/>
      <c r="C162" s="233"/>
      <c r="D162" s="234" t="s">
        <v>129</v>
      </c>
      <c r="E162" s="235" t="s">
        <v>1</v>
      </c>
      <c r="F162" s="236" t="s">
        <v>147</v>
      </c>
      <c r="G162" s="233"/>
      <c r="H162" s="237">
        <v>2.1200000000000001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129</v>
      </c>
      <c r="AU162" s="243" t="s">
        <v>85</v>
      </c>
      <c r="AV162" s="13" t="s">
        <v>85</v>
      </c>
      <c r="AW162" s="13" t="s">
        <v>32</v>
      </c>
      <c r="AX162" s="13" t="s">
        <v>76</v>
      </c>
      <c r="AY162" s="243" t="s">
        <v>121</v>
      </c>
    </row>
    <row r="163" s="14" customFormat="1">
      <c r="A163" s="14"/>
      <c r="B163" s="244"/>
      <c r="C163" s="245"/>
      <c r="D163" s="234" t="s">
        <v>129</v>
      </c>
      <c r="E163" s="246" t="s">
        <v>1</v>
      </c>
      <c r="F163" s="247" t="s">
        <v>132</v>
      </c>
      <c r="G163" s="245"/>
      <c r="H163" s="248">
        <v>2.1200000000000001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129</v>
      </c>
      <c r="AU163" s="254" t="s">
        <v>85</v>
      </c>
      <c r="AV163" s="14" t="s">
        <v>128</v>
      </c>
      <c r="AW163" s="14" t="s">
        <v>32</v>
      </c>
      <c r="AX163" s="14" t="s">
        <v>83</v>
      </c>
      <c r="AY163" s="254" t="s">
        <v>121</v>
      </c>
    </row>
    <row r="164" s="2" customFormat="1" ht="44.25" customHeight="1">
      <c r="A164" s="39"/>
      <c r="B164" s="40"/>
      <c r="C164" s="219" t="s">
        <v>159</v>
      </c>
      <c r="D164" s="219" t="s">
        <v>123</v>
      </c>
      <c r="E164" s="220" t="s">
        <v>160</v>
      </c>
      <c r="F164" s="221" t="s">
        <v>161</v>
      </c>
      <c r="G164" s="222" t="s">
        <v>162</v>
      </c>
      <c r="H164" s="223">
        <v>80</v>
      </c>
      <c r="I164" s="224"/>
      <c r="J164" s="225">
        <f>ROUND(I164*H164,2)</f>
        <v>0</v>
      </c>
      <c r="K164" s="221" t="s">
        <v>127</v>
      </c>
      <c r="L164" s="45"/>
      <c r="M164" s="226" t="s">
        <v>1</v>
      </c>
      <c r="N164" s="227" t="s">
        <v>41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128</v>
      </c>
      <c r="AT164" s="230" t="s">
        <v>123</v>
      </c>
      <c r="AU164" s="230" t="s">
        <v>85</v>
      </c>
      <c r="AY164" s="18" t="s">
        <v>121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83</v>
      </c>
      <c r="BK164" s="231">
        <f>ROUND(I164*H164,2)</f>
        <v>0</v>
      </c>
      <c r="BL164" s="18" t="s">
        <v>128</v>
      </c>
      <c r="BM164" s="230" t="s">
        <v>163</v>
      </c>
    </row>
    <row r="165" s="2" customFormat="1" ht="24.15" customHeight="1">
      <c r="A165" s="39"/>
      <c r="B165" s="40"/>
      <c r="C165" s="219" t="s">
        <v>150</v>
      </c>
      <c r="D165" s="219" t="s">
        <v>123</v>
      </c>
      <c r="E165" s="220" t="s">
        <v>164</v>
      </c>
      <c r="F165" s="221" t="s">
        <v>165</v>
      </c>
      <c r="G165" s="222" t="s">
        <v>166</v>
      </c>
      <c r="H165" s="223">
        <v>1104.576</v>
      </c>
      <c r="I165" s="224"/>
      <c r="J165" s="225">
        <f>ROUND(I165*H165,2)</f>
        <v>0</v>
      </c>
      <c r="K165" s="221" t="s">
        <v>127</v>
      </c>
      <c r="L165" s="45"/>
      <c r="M165" s="226" t="s">
        <v>1</v>
      </c>
      <c r="N165" s="227" t="s">
        <v>41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128</v>
      </c>
      <c r="AT165" s="230" t="s">
        <v>123</v>
      </c>
      <c r="AU165" s="230" t="s">
        <v>85</v>
      </c>
      <c r="AY165" s="18" t="s">
        <v>121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83</v>
      </c>
      <c r="BK165" s="231">
        <f>ROUND(I165*H165,2)</f>
        <v>0</v>
      </c>
      <c r="BL165" s="18" t="s">
        <v>128</v>
      </c>
      <c r="BM165" s="230" t="s">
        <v>167</v>
      </c>
    </row>
    <row r="166" s="2" customFormat="1">
      <c r="A166" s="39"/>
      <c r="B166" s="40"/>
      <c r="C166" s="41"/>
      <c r="D166" s="234" t="s">
        <v>168</v>
      </c>
      <c r="E166" s="41"/>
      <c r="F166" s="265" t="s">
        <v>169</v>
      </c>
      <c r="G166" s="41"/>
      <c r="H166" s="41"/>
      <c r="I166" s="266"/>
      <c r="J166" s="41"/>
      <c r="K166" s="41"/>
      <c r="L166" s="45"/>
      <c r="M166" s="267"/>
      <c r="N166" s="268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168</v>
      </c>
      <c r="AU166" s="18" t="s">
        <v>85</v>
      </c>
    </row>
    <row r="167" s="13" customFormat="1">
      <c r="A167" s="13"/>
      <c r="B167" s="232"/>
      <c r="C167" s="233"/>
      <c r="D167" s="234" t="s">
        <v>129</v>
      </c>
      <c r="E167" s="235" t="s">
        <v>1</v>
      </c>
      <c r="F167" s="236" t="s">
        <v>170</v>
      </c>
      <c r="G167" s="233"/>
      <c r="H167" s="237">
        <v>934.17600000000004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129</v>
      </c>
      <c r="AU167" s="243" t="s">
        <v>85</v>
      </c>
      <c r="AV167" s="13" t="s">
        <v>85</v>
      </c>
      <c r="AW167" s="13" t="s">
        <v>32</v>
      </c>
      <c r="AX167" s="13" t="s">
        <v>76</v>
      </c>
      <c r="AY167" s="243" t="s">
        <v>121</v>
      </c>
    </row>
    <row r="168" s="13" customFormat="1">
      <c r="A168" s="13"/>
      <c r="B168" s="232"/>
      <c r="C168" s="233"/>
      <c r="D168" s="234" t="s">
        <v>129</v>
      </c>
      <c r="E168" s="235" t="s">
        <v>1</v>
      </c>
      <c r="F168" s="236" t="s">
        <v>171</v>
      </c>
      <c r="G168" s="233"/>
      <c r="H168" s="237">
        <v>39.600000000000001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129</v>
      </c>
      <c r="AU168" s="243" t="s">
        <v>85</v>
      </c>
      <c r="AV168" s="13" t="s">
        <v>85</v>
      </c>
      <c r="AW168" s="13" t="s">
        <v>32</v>
      </c>
      <c r="AX168" s="13" t="s">
        <v>76</v>
      </c>
      <c r="AY168" s="243" t="s">
        <v>121</v>
      </c>
    </row>
    <row r="169" s="13" customFormat="1">
      <c r="A169" s="13"/>
      <c r="B169" s="232"/>
      <c r="C169" s="233"/>
      <c r="D169" s="234" t="s">
        <v>129</v>
      </c>
      <c r="E169" s="235" t="s">
        <v>1</v>
      </c>
      <c r="F169" s="236" t="s">
        <v>172</v>
      </c>
      <c r="G169" s="233"/>
      <c r="H169" s="237">
        <v>130.80000000000001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129</v>
      </c>
      <c r="AU169" s="243" t="s">
        <v>85</v>
      </c>
      <c r="AV169" s="13" t="s">
        <v>85</v>
      </c>
      <c r="AW169" s="13" t="s">
        <v>32</v>
      </c>
      <c r="AX169" s="13" t="s">
        <v>76</v>
      </c>
      <c r="AY169" s="243" t="s">
        <v>121</v>
      </c>
    </row>
    <row r="170" s="14" customFormat="1">
      <c r="A170" s="14"/>
      <c r="B170" s="244"/>
      <c r="C170" s="245"/>
      <c r="D170" s="234" t="s">
        <v>129</v>
      </c>
      <c r="E170" s="246" t="s">
        <v>1</v>
      </c>
      <c r="F170" s="247" t="s">
        <v>132</v>
      </c>
      <c r="G170" s="245"/>
      <c r="H170" s="248">
        <v>1104.576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129</v>
      </c>
      <c r="AU170" s="254" t="s">
        <v>85</v>
      </c>
      <c r="AV170" s="14" t="s">
        <v>128</v>
      </c>
      <c r="AW170" s="14" t="s">
        <v>32</v>
      </c>
      <c r="AX170" s="14" t="s">
        <v>83</v>
      </c>
      <c r="AY170" s="254" t="s">
        <v>121</v>
      </c>
    </row>
    <row r="171" s="2" customFormat="1" ht="37.8" customHeight="1">
      <c r="A171" s="39"/>
      <c r="B171" s="40"/>
      <c r="C171" s="219" t="s">
        <v>173</v>
      </c>
      <c r="D171" s="219" t="s">
        <v>123</v>
      </c>
      <c r="E171" s="220" t="s">
        <v>174</v>
      </c>
      <c r="F171" s="221" t="s">
        <v>175</v>
      </c>
      <c r="G171" s="222" t="s">
        <v>176</v>
      </c>
      <c r="H171" s="223">
        <v>45.923999999999999</v>
      </c>
      <c r="I171" s="224"/>
      <c r="J171" s="225">
        <f>ROUND(I171*H171,2)</f>
        <v>0</v>
      </c>
      <c r="K171" s="221" t="s">
        <v>127</v>
      </c>
      <c r="L171" s="45"/>
      <c r="M171" s="226" t="s">
        <v>1</v>
      </c>
      <c r="N171" s="227" t="s">
        <v>41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128</v>
      </c>
      <c r="AT171" s="230" t="s">
        <v>123</v>
      </c>
      <c r="AU171" s="230" t="s">
        <v>85</v>
      </c>
      <c r="AY171" s="18" t="s">
        <v>121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83</v>
      </c>
      <c r="BK171" s="231">
        <f>ROUND(I171*H171,2)</f>
        <v>0</v>
      </c>
      <c r="BL171" s="18" t="s">
        <v>128</v>
      </c>
      <c r="BM171" s="230" t="s">
        <v>177</v>
      </c>
    </row>
    <row r="172" s="13" customFormat="1">
      <c r="A172" s="13"/>
      <c r="B172" s="232"/>
      <c r="C172" s="233"/>
      <c r="D172" s="234" t="s">
        <v>129</v>
      </c>
      <c r="E172" s="235" t="s">
        <v>1</v>
      </c>
      <c r="F172" s="236" t="s">
        <v>178</v>
      </c>
      <c r="G172" s="233"/>
      <c r="H172" s="237">
        <v>38.923999999999999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129</v>
      </c>
      <c r="AU172" s="243" t="s">
        <v>85</v>
      </c>
      <c r="AV172" s="13" t="s">
        <v>85</v>
      </c>
      <c r="AW172" s="13" t="s">
        <v>32</v>
      </c>
      <c r="AX172" s="13" t="s">
        <v>76</v>
      </c>
      <c r="AY172" s="243" t="s">
        <v>121</v>
      </c>
    </row>
    <row r="173" s="13" customFormat="1">
      <c r="A173" s="13"/>
      <c r="B173" s="232"/>
      <c r="C173" s="233"/>
      <c r="D173" s="234" t="s">
        <v>129</v>
      </c>
      <c r="E173" s="235" t="s">
        <v>1</v>
      </c>
      <c r="F173" s="236" t="s">
        <v>179</v>
      </c>
      <c r="G173" s="233"/>
      <c r="H173" s="237">
        <v>1.55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129</v>
      </c>
      <c r="AU173" s="243" t="s">
        <v>85</v>
      </c>
      <c r="AV173" s="13" t="s">
        <v>85</v>
      </c>
      <c r="AW173" s="13" t="s">
        <v>32</v>
      </c>
      <c r="AX173" s="13" t="s">
        <v>76</v>
      </c>
      <c r="AY173" s="243" t="s">
        <v>121</v>
      </c>
    </row>
    <row r="174" s="13" customFormat="1">
      <c r="A174" s="13"/>
      <c r="B174" s="232"/>
      <c r="C174" s="233"/>
      <c r="D174" s="234" t="s">
        <v>129</v>
      </c>
      <c r="E174" s="235" t="s">
        <v>1</v>
      </c>
      <c r="F174" s="236" t="s">
        <v>180</v>
      </c>
      <c r="G174" s="233"/>
      <c r="H174" s="237">
        <v>5.4500000000000002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129</v>
      </c>
      <c r="AU174" s="243" t="s">
        <v>85</v>
      </c>
      <c r="AV174" s="13" t="s">
        <v>85</v>
      </c>
      <c r="AW174" s="13" t="s">
        <v>32</v>
      </c>
      <c r="AX174" s="13" t="s">
        <v>76</v>
      </c>
      <c r="AY174" s="243" t="s">
        <v>121</v>
      </c>
    </row>
    <row r="175" s="14" customFormat="1">
      <c r="A175" s="14"/>
      <c r="B175" s="244"/>
      <c r="C175" s="245"/>
      <c r="D175" s="234" t="s">
        <v>129</v>
      </c>
      <c r="E175" s="246" t="s">
        <v>1</v>
      </c>
      <c r="F175" s="247" t="s">
        <v>132</v>
      </c>
      <c r="G175" s="245"/>
      <c r="H175" s="248">
        <v>45.923999999999999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129</v>
      </c>
      <c r="AU175" s="254" t="s">
        <v>85</v>
      </c>
      <c r="AV175" s="14" t="s">
        <v>128</v>
      </c>
      <c r="AW175" s="14" t="s">
        <v>32</v>
      </c>
      <c r="AX175" s="14" t="s">
        <v>83</v>
      </c>
      <c r="AY175" s="254" t="s">
        <v>121</v>
      </c>
    </row>
    <row r="176" s="2" customFormat="1" ht="90" customHeight="1">
      <c r="A176" s="39"/>
      <c r="B176" s="40"/>
      <c r="C176" s="219" t="s">
        <v>155</v>
      </c>
      <c r="D176" s="219" t="s">
        <v>123</v>
      </c>
      <c r="E176" s="220" t="s">
        <v>181</v>
      </c>
      <c r="F176" s="221" t="s">
        <v>182</v>
      </c>
      <c r="G176" s="222" t="s">
        <v>162</v>
      </c>
      <c r="H176" s="223">
        <v>25</v>
      </c>
      <c r="I176" s="224"/>
      <c r="J176" s="225">
        <f>ROUND(I176*H176,2)</f>
        <v>0</v>
      </c>
      <c r="K176" s="221" t="s">
        <v>127</v>
      </c>
      <c r="L176" s="45"/>
      <c r="M176" s="226" t="s">
        <v>1</v>
      </c>
      <c r="N176" s="227" t="s">
        <v>41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128</v>
      </c>
      <c r="AT176" s="230" t="s">
        <v>123</v>
      </c>
      <c r="AU176" s="230" t="s">
        <v>85</v>
      </c>
      <c r="AY176" s="18" t="s">
        <v>121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83</v>
      </c>
      <c r="BK176" s="231">
        <f>ROUND(I176*H176,2)</f>
        <v>0</v>
      </c>
      <c r="BL176" s="18" t="s">
        <v>128</v>
      </c>
      <c r="BM176" s="230" t="s">
        <v>183</v>
      </c>
    </row>
    <row r="177" s="13" customFormat="1">
      <c r="A177" s="13"/>
      <c r="B177" s="232"/>
      <c r="C177" s="233"/>
      <c r="D177" s="234" t="s">
        <v>129</v>
      </c>
      <c r="E177" s="235" t="s">
        <v>1</v>
      </c>
      <c r="F177" s="236" t="s">
        <v>184</v>
      </c>
      <c r="G177" s="233"/>
      <c r="H177" s="237">
        <v>25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129</v>
      </c>
      <c r="AU177" s="243" t="s">
        <v>85</v>
      </c>
      <c r="AV177" s="13" t="s">
        <v>85</v>
      </c>
      <c r="AW177" s="13" t="s">
        <v>32</v>
      </c>
      <c r="AX177" s="13" t="s">
        <v>76</v>
      </c>
      <c r="AY177" s="243" t="s">
        <v>121</v>
      </c>
    </row>
    <row r="178" s="14" customFormat="1">
      <c r="A178" s="14"/>
      <c r="B178" s="244"/>
      <c r="C178" s="245"/>
      <c r="D178" s="234" t="s">
        <v>129</v>
      </c>
      <c r="E178" s="246" t="s">
        <v>1</v>
      </c>
      <c r="F178" s="247" t="s">
        <v>132</v>
      </c>
      <c r="G178" s="245"/>
      <c r="H178" s="248">
        <v>25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129</v>
      </c>
      <c r="AU178" s="254" t="s">
        <v>85</v>
      </c>
      <c r="AV178" s="14" t="s">
        <v>128</v>
      </c>
      <c r="AW178" s="14" t="s">
        <v>32</v>
      </c>
      <c r="AX178" s="14" t="s">
        <v>83</v>
      </c>
      <c r="AY178" s="254" t="s">
        <v>121</v>
      </c>
    </row>
    <row r="179" s="2" customFormat="1" ht="101.25" customHeight="1">
      <c r="A179" s="39"/>
      <c r="B179" s="40"/>
      <c r="C179" s="219" t="s">
        <v>185</v>
      </c>
      <c r="D179" s="219" t="s">
        <v>123</v>
      </c>
      <c r="E179" s="220" t="s">
        <v>186</v>
      </c>
      <c r="F179" s="221" t="s">
        <v>187</v>
      </c>
      <c r="G179" s="222" t="s">
        <v>162</v>
      </c>
      <c r="H179" s="223">
        <v>1</v>
      </c>
      <c r="I179" s="224"/>
      <c r="J179" s="225">
        <f>ROUND(I179*H179,2)</f>
        <v>0</v>
      </c>
      <c r="K179" s="221" t="s">
        <v>127</v>
      </c>
      <c r="L179" s="45"/>
      <c r="M179" s="226" t="s">
        <v>1</v>
      </c>
      <c r="N179" s="227" t="s">
        <v>41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128</v>
      </c>
      <c r="AT179" s="230" t="s">
        <v>123</v>
      </c>
      <c r="AU179" s="230" t="s">
        <v>85</v>
      </c>
      <c r="AY179" s="18" t="s">
        <v>121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83</v>
      </c>
      <c r="BK179" s="231">
        <f>ROUND(I179*H179,2)</f>
        <v>0</v>
      </c>
      <c r="BL179" s="18" t="s">
        <v>128</v>
      </c>
      <c r="BM179" s="230" t="s">
        <v>188</v>
      </c>
    </row>
    <row r="180" s="13" customFormat="1">
      <c r="A180" s="13"/>
      <c r="B180" s="232"/>
      <c r="C180" s="233"/>
      <c r="D180" s="234" t="s">
        <v>129</v>
      </c>
      <c r="E180" s="235" t="s">
        <v>1</v>
      </c>
      <c r="F180" s="236" t="s">
        <v>189</v>
      </c>
      <c r="G180" s="233"/>
      <c r="H180" s="237">
        <v>1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129</v>
      </c>
      <c r="AU180" s="243" t="s">
        <v>85</v>
      </c>
      <c r="AV180" s="13" t="s">
        <v>85</v>
      </c>
      <c r="AW180" s="13" t="s">
        <v>32</v>
      </c>
      <c r="AX180" s="13" t="s">
        <v>76</v>
      </c>
      <c r="AY180" s="243" t="s">
        <v>121</v>
      </c>
    </row>
    <row r="181" s="14" customFormat="1">
      <c r="A181" s="14"/>
      <c r="B181" s="244"/>
      <c r="C181" s="245"/>
      <c r="D181" s="234" t="s">
        <v>129</v>
      </c>
      <c r="E181" s="246" t="s">
        <v>1</v>
      </c>
      <c r="F181" s="247" t="s">
        <v>132</v>
      </c>
      <c r="G181" s="245"/>
      <c r="H181" s="248">
        <v>1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129</v>
      </c>
      <c r="AU181" s="254" t="s">
        <v>85</v>
      </c>
      <c r="AV181" s="14" t="s">
        <v>128</v>
      </c>
      <c r="AW181" s="14" t="s">
        <v>32</v>
      </c>
      <c r="AX181" s="14" t="s">
        <v>83</v>
      </c>
      <c r="AY181" s="254" t="s">
        <v>121</v>
      </c>
    </row>
    <row r="182" s="2" customFormat="1" ht="66.75" customHeight="1">
      <c r="A182" s="39"/>
      <c r="B182" s="40"/>
      <c r="C182" s="219" t="s">
        <v>8</v>
      </c>
      <c r="D182" s="219" t="s">
        <v>123</v>
      </c>
      <c r="E182" s="220" t="s">
        <v>190</v>
      </c>
      <c r="F182" s="221" t="s">
        <v>191</v>
      </c>
      <c r="G182" s="222" t="s">
        <v>162</v>
      </c>
      <c r="H182" s="223">
        <v>2</v>
      </c>
      <c r="I182" s="224"/>
      <c r="J182" s="225">
        <f>ROUND(I182*H182,2)</f>
        <v>0</v>
      </c>
      <c r="K182" s="221" t="s">
        <v>127</v>
      </c>
      <c r="L182" s="45"/>
      <c r="M182" s="226" t="s">
        <v>1</v>
      </c>
      <c r="N182" s="227" t="s">
        <v>41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128</v>
      </c>
      <c r="AT182" s="230" t="s">
        <v>123</v>
      </c>
      <c r="AU182" s="230" t="s">
        <v>85</v>
      </c>
      <c r="AY182" s="18" t="s">
        <v>121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83</v>
      </c>
      <c r="BK182" s="231">
        <f>ROUND(I182*H182,2)</f>
        <v>0</v>
      </c>
      <c r="BL182" s="18" t="s">
        <v>128</v>
      </c>
      <c r="BM182" s="230" t="s">
        <v>192</v>
      </c>
    </row>
    <row r="183" s="13" customFormat="1">
      <c r="A183" s="13"/>
      <c r="B183" s="232"/>
      <c r="C183" s="233"/>
      <c r="D183" s="234" t="s">
        <v>129</v>
      </c>
      <c r="E183" s="235" t="s">
        <v>1</v>
      </c>
      <c r="F183" s="236" t="s">
        <v>193</v>
      </c>
      <c r="G183" s="233"/>
      <c r="H183" s="237">
        <v>2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129</v>
      </c>
      <c r="AU183" s="243" t="s">
        <v>85</v>
      </c>
      <c r="AV183" s="13" t="s">
        <v>85</v>
      </c>
      <c r="AW183" s="13" t="s">
        <v>32</v>
      </c>
      <c r="AX183" s="13" t="s">
        <v>76</v>
      </c>
      <c r="AY183" s="243" t="s">
        <v>121</v>
      </c>
    </row>
    <row r="184" s="14" customFormat="1">
      <c r="A184" s="14"/>
      <c r="B184" s="244"/>
      <c r="C184" s="245"/>
      <c r="D184" s="234" t="s">
        <v>129</v>
      </c>
      <c r="E184" s="246" t="s">
        <v>1</v>
      </c>
      <c r="F184" s="247" t="s">
        <v>132</v>
      </c>
      <c r="G184" s="245"/>
      <c r="H184" s="248">
        <v>2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129</v>
      </c>
      <c r="AU184" s="254" t="s">
        <v>85</v>
      </c>
      <c r="AV184" s="14" t="s">
        <v>128</v>
      </c>
      <c r="AW184" s="14" t="s">
        <v>32</v>
      </c>
      <c r="AX184" s="14" t="s">
        <v>83</v>
      </c>
      <c r="AY184" s="254" t="s">
        <v>121</v>
      </c>
    </row>
    <row r="185" s="2" customFormat="1" ht="24.15" customHeight="1">
      <c r="A185" s="39"/>
      <c r="B185" s="40"/>
      <c r="C185" s="219" t="s">
        <v>194</v>
      </c>
      <c r="D185" s="219" t="s">
        <v>123</v>
      </c>
      <c r="E185" s="220" t="s">
        <v>195</v>
      </c>
      <c r="F185" s="221" t="s">
        <v>196</v>
      </c>
      <c r="G185" s="222" t="s">
        <v>126</v>
      </c>
      <c r="H185" s="223">
        <v>33.079999999999998</v>
      </c>
      <c r="I185" s="224"/>
      <c r="J185" s="225">
        <f>ROUND(I185*H185,2)</f>
        <v>0</v>
      </c>
      <c r="K185" s="221" t="s">
        <v>127</v>
      </c>
      <c r="L185" s="45"/>
      <c r="M185" s="226" t="s">
        <v>1</v>
      </c>
      <c r="N185" s="227" t="s">
        <v>41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128</v>
      </c>
      <c r="AT185" s="230" t="s">
        <v>123</v>
      </c>
      <c r="AU185" s="230" t="s">
        <v>85</v>
      </c>
      <c r="AY185" s="18" t="s">
        <v>121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83</v>
      </c>
      <c r="BK185" s="231">
        <f>ROUND(I185*H185,2)</f>
        <v>0</v>
      </c>
      <c r="BL185" s="18" t="s">
        <v>128</v>
      </c>
      <c r="BM185" s="230" t="s">
        <v>197</v>
      </c>
    </row>
    <row r="186" s="15" customFormat="1">
      <c r="A186" s="15"/>
      <c r="B186" s="255"/>
      <c r="C186" s="256"/>
      <c r="D186" s="234" t="s">
        <v>129</v>
      </c>
      <c r="E186" s="257" t="s">
        <v>1</v>
      </c>
      <c r="F186" s="258" t="s">
        <v>198</v>
      </c>
      <c r="G186" s="256"/>
      <c r="H186" s="257" t="s">
        <v>1</v>
      </c>
      <c r="I186" s="259"/>
      <c r="J186" s="256"/>
      <c r="K186" s="256"/>
      <c r="L186" s="260"/>
      <c r="M186" s="261"/>
      <c r="N186" s="262"/>
      <c r="O186" s="262"/>
      <c r="P186" s="262"/>
      <c r="Q186" s="262"/>
      <c r="R186" s="262"/>
      <c r="S186" s="262"/>
      <c r="T186" s="263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4" t="s">
        <v>129</v>
      </c>
      <c r="AU186" s="264" t="s">
        <v>85</v>
      </c>
      <c r="AV186" s="15" t="s">
        <v>83</v>
      </c>
      <c r="AW186" s="15" t="s">
        <v>32</v>
      </c>
      <c r="AX186" s="15" t="s">
        <v>76</v>
      </c>
      <c r="AY186" s="264" t="s">
        <v>121</v>
      </c>
    </row>
    <row r="187" s="15" customFormat="1">
      <c r="A187" s="15"/>
      <c r="B187" s="255"/>
      <c r="C187" s="256"/>
      <c r="D187" s="234" t="s">
        <v>129</v>
      </c>
      <c r="E187" s="257" t="s">
        <v>1</v>
      </c>
      <c r="F187" s="258" t="s">
        <v>199</v>
      </c>
      <c r="G187" s="256"/>
      <c r="H187" s="257" t="s">
        <v>1</v>
      </c>
      <c r="I187" s="259"/>
      <c r="J187" s="256"/>
      <c r="K187" s="256"/>
      <c r="L187" s="260"/>
      <c r="M187" s="261"/>
      <c r="N187" s="262"/>
      <c r="O187" s="262"/>
      <c r="P187" s="262"/>
      <c r="Q187" s="262"/>
      <c r="R187" s="262"/>
      <c r="S187" s="262"/>
      <c r="T187" s="26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4" t="s">
        <v>129</v>
      </c>
      <c r="AU187" s="264" t="s">
        <v>85</v>
      </c>
      <c r="AV187" s="15" t="s">
        <v>83</v>
      </c>
      <c r="AW187" s="15" t="s">
        <v>32</v>
      </c>
      <c r="AX187" s="15" t="s">
        <v>76</v>
      </c>
      <c r="AY187" s="264" t="s">
        <v>121</v>
      </c>
    </row>
    <row r="188" s="13" customFormat="1">
      <c r="A188" s="13"/>
      <c r="B188" s="232"/>
      <c r="C188" s="233"/>
      <c r="D188" s="234" t="s">
        <v>129</v>
      </c>
      <c r="E188" s="235" t="s">
        <v>1</v>
      </c>
      <c r="F188" s="236" t="s">
        <v>200</v>
      </c>
      <c r="G188" s="233"/>
      <c r="H188" s="237">
        <v>32.079999999999998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129</v>
      </c>
      <c r="AU188" s="243" t="s">
        <v>85</v>
      </c>
      <c r="AV188" s="13" t="s">
        <v>85</v>
      </c>
      <c r="AW188" s="13" t="s">
        <v>32</v>
      </c>
      <c r="AX188" s="13" t="s">
        <v>76</v>
      </c>
      <c r="AY188" s="243" t="s">
        <v>121</v>
      </c>
    </row>
    <row r="189" s="13" customFormat="1">
      <c r="A189" s="13"/>
      <c r="B189" s="232"/>
      <c r="C189" s="233"/>
      <c r="D189" s="234" t="s">
        <v>129</v>
      </c>
      <c r="E189" s="235" t="s">
        <v>1</v>
      </c>
      <c r="F189" s="236" t="s">
        <v>201</v>
      </c>
      <c r="G189" s="233"/>
      <c r="H189" s="237">
        <v>1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129</v>
      </c>
      <c r="AU189" s="243" t="s">
        <v>85</v>
      </c>
      <c r="AV189" s="13" t="s">
        <v>85</v>
      </c>
      <c r="AW189" s="13" t="s">
        <v>32</v>
      </c>
      <c r="AX189" s="13" t="s">
        <v>76</v>
      </c>
      <c r="AY189" s="243" t="s">
        <v>121</v>
      </c>
    </row>
    <row r="190" s="14" customFormat="1">
      <c r="A190" s="14"/>
      <c r="B190" s="244"/>
      <c r="C190" s="245"/>
      <c r="D190" s="234" t="s">
        <v>129</v>
      </c>
      <c r="E190" s="246" t="s">
        <v>1</v>
      </c>
      <c r="F190" s="247" t="s">
        <v>132</v>
      </c>
      <c r="G190" s="245"/>
      <c r="H190" s="248">
        <v>33.079999999999998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129</v>
      </c>
      <c r="AU190" s="254" t="s">
        <v>85</v>
      </c>
      <c r="AV190" s="14" t="s">
        <v>128</v>
      </c>
      <c r="AW190" s="14" t="s">
        <v>32</v>
      </c>
      <c r="AX190" s="14" t="s">
        <v>83</v>
      </c>
      <c r="AY190" s="254" t="s">
        <v>121</v>
      </c>
    </row>
    <row r="191" s="2" customFormat="1" ht="37.8" customHeight="1">
      <c r="A191" s="39"/>
      <c r="B191" s="40"/>
      <c r="C191" s="219" t="s">
        <v>163</v>
      </c>
      <c r="D191" s="219" t="s">
        <v>123</v>
      </c>
      <c r="E191" s="220" t="s">
        <v>202</v>
      </c>
      <c r="F191" s="221" t="s">
        <v>203</v>
      </c>
      <c r="G191" s="222" t="s">
        <v>204</v>
      </c>
      <c r="H191" s="223">
        <v>56.280000000000001</v>
      </c>
      <c r="I191" s="224"/>
      <c r="J191" s="225">
        <f>ROUND(I191*H191,2)</f>
        <v>0</v>
      </c>
      <c r="K191" s="221" t="s">
        <v>127</v>
      </c>
      <c r="L191" s="45"/>
      <c r="M191" s="226" t="s">
        <v>1</v>
      </c>
      <c r="N191" s="227" t="s">
        <v>41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128</v>
      </c>
      <c r="AT191" s="230" t="s">
        <v>123</v>
      </c>
      <c r="AU191" s="230" t="s">
        <v>85</v>
      </c>
      <c r="AY191" s="18" t="s">
        <v>121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83</v>
      </c>
      <c r="BK191" s="231">
        <f>ROUND(I191*H191,2)</f>
        <v>0</v>
      </c>
      <c r="BL191" s="18" t="s">
        <v>128</v>
      </c>
      <c r="BM191" s="230" t="s">
        <v>205</v>
      </c>
    </row>
    <row r="192" s="13" customFormat="1">
      <c r="A192" s="13"/>
      <c r="B192" s="232"/>
      <c r="C192" s="233"/>
      <c r="D192" s="234" t="s">
        <v>129</v>
      </c>
      <c r="E192" s="235" t="s">
        <v>1</v>
      </c>
      <c r="F192" s="236" t="s">
        <v>206</v>
      </c>
      <c r="G192" s="233"/>
      <c r="H192" s="237">
        <v>56.280000000000001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129</v>
      </c>
      <c r="AU192" s="243" t="s">
        <v>85</v>
      </c>
      <c r="AV192" s="13" t="s">
        <v>85</v>
      </c>
      <c r="AW192" s="13" t="s">
        <v>32</v>
      </c>
      <c r="AX192" s="13" t="s">
        <v>76</v>
      </c>
      <c r="AY192" s="243" t="s">
        <v>121</v>
      </c>
    </row>
    <row r="193" s="14" customFormat="1">
      <c r="A193" s="14"/>
      <c r="B193" s="244"/>
      <c r="C193" s="245"/>
      <c r="D193" s="234" t="s">
        <v>129</v>
      </c>
      <c r="E193" s="246" t="s">
        <v>1</v>
      </c>
      <c r="F193" s="247" t="s">
        <v>132</v>
      </c>
      <c r="G193" s="245"/>
      <c r="H193" s="248">
        <v>56.280000000000001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129</v>
      </c>
      <c r="AU193" s="254" t="s">
        <v>85</v>
      </c>
      <c r="AV193" s="14" t="s">
        <v>128</v>
      </c>
      <c r="AW193" s="14" t="s">
        <v>32</v>
      </c>
      <c r="AX193" s="14" t="s">
        <v>83</v>
      </c>
      <c r="AY193" s="254" t="s">
        <v>121</v>
      </c>
    </row>
    <row r="194" s="2" customFormat="1" ht="49.05" customHeight="1">
      <c r="A194" s="39"/>
      <c r="B194" s="40"/>
      <c r="C194" s="219" t="s">
        <v>207</v>
      </c>
      <c r="D194" s="219" t="s">
        <v>123</v>
      </c>
      <c r="E194" s="220" t="s">
        <v>208</v>
      </c>
      <c r="F194" s="221" t="s">
        <v>209</v>
      </c>
      <c r="G194" s="222" t="s">
        <v>204</v>
      </c>
      <c r="H194" s="223">
        <v>377.76900000000001</v>
      </c>
      <c r="I194" s="224"/>
      <c r="J194" s="225">
        <f>ROUND(I194*H194,2)</f>
        <v>0</v>
      </c>
      <c r="K194" s="221" t="s">
        <v>127</v>
      </c>
      <c r="L194" s="45"/>
      <c r="M194" s="226" t="s">
        <v>1</v>
      </c>
      <c r="N194" s="227" t="s">
        <v>41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128</v>
      </c>
      <c r="AT194" s="230" t="s">
        <v>123</v>
      </c>
      <c r="AU194" s="230" t="s">
        <v>85</v>
      </c>
      <c r="AY194" s="18" t="s">
        <v>121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83</v>
      </c>
      <c r="BK194" s="231">
        <f>ROUND(I194*H194,2)</f>
        <v>0</v>
      </c>
      <c r="BL194" s="18" t="s">
        <v>128</v>
      </c>
      <c r="BM194" s="230" t="s">
        <v>210</v>
      </c>
    </row>
    <row r="195" s="15" customFormat="1">
      <c r="A195" s="15"/>
      <c r="B195" s="255"/>
      <c r="C195" s="256"/>
      <c r="D195" s="234" t="s">
        <v>129</v>
      </c>
      <c r="E195" s="257" t="s">
        <v>1</v>
      </c>
      <c r="F195" s="258" t="s">
        <v>211</v>
      </c>
      <c r="G195" s="256"/>
      <c r="H195" s="257" t="s">
        <v>1</v>
      </c>
      <c r="I195" s="259"/>
      <c r="J195" s="256"/>
      <c r="K195" s="256"/>
      <c r="L195" s="260"/>
      <c r="M195" s="261"/>
      <c r="N195" s="262"/>
      <c r="O195" s="262"/>
      <c r="P195" s="262"/>
      <c r="Q195" s="262"/>
      <c r="R195" s="262"/>
      <c r="S195" s="262"/>
      <c r="T195" s="26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4" t="s">
        <v>129</v>
      </c>
      <c r="AU195" s="264" t="s">
        <v>85</v>
      </c>
      <c r="AV195" s="15" t="s">
        <v>83</v>
      </c>
      <c r="AW195" s="15" t="s">
        <v>32</v>
      </c>
      <c r="AX195" s="15" t="s">
        <v>76</v>
      </c>
      <c r="AY195" s="264" t="s">
        <v>121</v>
      </c>
    </row>
    <row r="196" s="15" customFormat="1">
      <c r="A196" s="15"/>
      <c r="B196" s="255"/>
      <c r="C196" s="256"/>
      <c r="D196" s="234" t="s">
        <v>129</v>
      </c>
      <c r="E196" s="257" t="s">
        <v>1</v>
      </c>
      <c r="F196" s="258" t="s">
        <v>212</v>
      </c>
      <c r="G196" s="256"/>
      <c r="H196" s="257" t="s">
        <v>1</v>
      </c>
      <c r="I196" s="259"/>
      <c r="J196" s="256"/>
      <c r="K196" s="256"/>
      <c r="L196" s="260"/>
      <c r="M196" s="261"/>
      <c r="N196" s="262"/>
      <c r="O196" s="262"/>
      <c r="P196" s="262"/>
      <c r="Q196" s="262"/>
      <c r="R196" s="262"/>
      <c r="S196" s="262"/>
      <c r="T196" s="263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4" t="s">
        <v>129</v>
      </c>
      <c r="AU196" s="264" t="s">
        <v>85</v>
      </c>
      <c r="AV196" s="15" t="s">
        <v>83</v>
      </c>
      <c r="AW196" s="15" t="s">
        <v>32</v>
      </c>
      <c r="AX196" s="15" t="s">
        <v>76</v>
      </c>
      <c r="AY196" s="264" t="s">
        <v>121</v>
      </c>
    </row>
    <row r="197" s="15" customFormat="1">
      <c r="A197" s="15"/>
      <c r="B197" s="255"/>
      <c r="C197" s="256"/>
      <c r="D197" s="234" t="s">
        <v>129</v>
      </c>
      <c r="E197" s="257" t="s">
        <v>1</v>
      </c>
      <c r="F197" s="258" t="s">
        <v>213</v>
      </c>
      <c r="G197" s="256"/>
      <c r="H197" s="257" t="s">
        <v>1</v>
      </c>
      <c r="I197" s="259"/>
      <c r="J197" s="256"/>
      <c r="K197" s="256"/>
      <c r="L197" s="260"/>
      <c r="M197" s="261"/>
      <c r="N197" s="262"/>
      <c r="O197" s="262"/>
      <c r="P197" s="262"/>
      <c r="Q197" s="262"/>
      <c r="R197" s="262"/>
      <c r="S197" s="262"/>
      <c r="T197" s="263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4" t="s">
        <v>129</v>
      </c>
      <c r="AU197" s="264" t="s">
        <v>85</v>
      </c>
      <c r="AV197" s="15" t="s">
        <v>83</v>
      </c>
      <c r="AW197" s="15" t="s">
        <v>32</v>
      </c>
      <c r="AX197" s="15" t="s">
        <v>76</v>
      </c>
      <c r="AY197" s="264" t="s">
        <v>121</v>
      </c>
    </row>
    <row r="198" s="15" customFormat="1">
      <c r="A198" s="15"/>
      <c r="B198" s="255"/>
      <c r="C198" s="256"/>
      <c r="D198" s="234" t="s">
        <v>129</v>
      </c>
      <c r="E198" s="257" t="s">
        <v>1</v>
      </c>
      <c r="F198" s="258" t="s">
        <v>214</v>
      </c>
      <c r="G198" s="256"/>
      <c r="H198" s="257" t="s">
        <v>1</v>
      </c>
      <c r="I198" s="259"/>
      <c r="J198" s="256"/>
      <c r="K198" s="256"/>
      <c r="L198" s="260"/>
      <c r="M198" s="261"/>
      <c r="N198" s="262"/>
      <c r="O198" s="262"/>
      <c r="P198" s="262"/>
      <c r="Q198" s="262"/>
      <c r="R198" s="262"/>
      <c r="S198" s="262"/>
      <c r="T198" s="263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4" t="s">
        <v>129</v>
      </c>
      <c r="AU198" s="264" t="s">
        <v>85</v>
      </c>
      <c r="AV198" s="15" t="s">
        <v>83</v>
      </c>
      <c r="AW198" s="15" t="s">
        <v>32</v>
      </c>
      <c r="AX198" s="15" t="s">
        <v>76</v>
      </c>
      <c r="AY198" s="264" t="s">
        <v>121</v>
      </c>
    </row>
    <row r="199" s="13" customFormat="1">
      <c r="A199" s="13"/>
      <c r="B199" s="232"/>
      <c r="C199" s="233"/>
      <c r="D199" s="234" t="s">
        <v>129</v>
      </c>
      <c r="E199" s="235" t="s">
        <v>1</v>
      </c>
      <c r="F199" s="236" t="s">
        <v>215</v>
      </c>
      <c r="G199" s="233"/>
      <c r="H199" s="237">
        <v>288.60500000000002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129</v>
      </c>
      <c r="AU199" s="243" t="s">
        <v>85</v>
      </c>
      <c r="AV199" s="13" t="s">
        <v>85</v>
      </c>
      <c r="AW199" s="13" t="s">
        <v>32</v>
      </c>
      <c r="AX199" s="13" t="s">
        <v>76</v>
      </c>
      <c r="AY199" s="243" t="s">
        <v>121</v>
      </c>
    </row>
    <row r="200" s="13" customFormat="1">
      <c r="A200" s="13"/>
      <c r="B200" s="232"/>
      <c r="C200" s="233"/>
      <c r="D200" s="234" t="s">
        <v>129</v>
      </c>
      <c r="E200" s="235" t="s">
        <v>1</v>
      </c>
      <c r="F200" s="236" t="s">
        <v>216</v>
      </c>
      <c r="G200" s="233"/>
      <c r="H200" s="237">
        <v>28.518000000000001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129</v>
      </c>
      <c r="AU200" s="243" t="s">
        <v>85</v>
      </c>
      <c r="AV200" s="13" t="s">
        <v>85</v>
      </c>
      <c r="AW200" s="13" t="s">
        <v>32</v>
      </c>
      <c r="AX200" s="13" t="s">
        <v>76</v>
      </c>
      <c r="AY200" s="243" t="s">
        <v>121</v>
      </c>
    </row>
    <row r="201" s="16" customFormat="1">
      <c r="A201" s="16"/>
      <c r="B201" s="269"/>
      <c r="C201" s="270"/>
      <c r="D201" s="234" t="s">
        <v>129</v>
      </c>
      <c r="E201" s="271" t="s">
        <v>1</v>
      </c>
      <c r="F201" s="272" t="s">
        <v>217</v>
      </c>
      <c r="G201" s="270"/>
      <c r="H201" s="273">
        <v>317.12300000000005</v>
      </c>
      <c r="I201" s="274"/>
      <c r="J201" s="270"/>
      <c r="K201" s="270"/>
      <c r="L201" s="275"/>
      <c r="M201" s="276"/>
      <c r="N201" s="277"/>
      <c r="O201" s="277"/>
      <c r="P201" s="277"/>
      <c r="Q201" s="277"/>
      <c r="R201" s="277"/>
      <c r="S201" s="277"/>
      <c r="T201" s="278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79" t="s">
        <v>129</v>
      </c>
      <c r="AU201" s="279" t="s">
        <v>85</v>
      </c>
      <c r="AV201" s="16" t="s">
        <v>139</v>
      </c>
      <c r="AW201" s="16" t="s">
        <v>32</v>
      </c>
      <c r="AX201" s="16" t="s">
        <v>76</v>
      </c>
      <c r="AY201" s="279" t="s">
        <v>121</v>
      </c>
    </row>
    <row r="202" s="15" customFormat="1">
      <c r="A202" s="15"/>
      <c r="B202" s="255"/>
      <c r="C202" s="256"/>
      <c r="D202" s="234" t="s">
        <v>129</v>
      </c>
      <c r="E202" s="257" t="s">
        <v>1</v>
      </c>
      <c r="F202" s="258" t="s">
        <v>218</v>
      </c>
      <c r="G202" s="256"/>
      <c r="H202" s="257" t="s">
        <v>1</v>
      </c>
      <c r="I202" s="259"/>
      <c r="J202" s="256"/>
      <c r="K202" s="256"/>
      <c r="L202" s="260"/>
      <c r="M202" s="261"/>
      <c r="N202" s="262"/>
      <c r="O202" s="262"/>
      <c r="P202" s="262"/>
      <c r="Q202" s="262"/>
      <c r="R202" s="262"/>
      <c r="S202" s="262"/>
      <c r="T202" s="263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4" t="s">
        <v>129</v>
      </c>
      <c r="AU202" s="264" t="s">
        <v>85</v>
      </c>
      <c r="AV202" s="15" t="s">
        <v>83</v>
      </c>
      <c r="AW202" s="15" t="s">
        <v>32</v>
      </c>
      <c r="AX202" s="15" t="s">
        <v>76</v>
      </c>
      <c r="AY202" s="264" t="s">
        <v>121</v>
      </c>
    </row>
    <row r="203" s="13" customFormat="1">
      <c r="A203" s="13"/>
      <c r="B203" s="232"/>
      <c r="C203" s="233"/>
      <c r="D203" s="234" t="s">
        <v>129</v>
      </c>
      <c r="E203" s="235" t="s">
        <v>1</v>
      </c>
      <c r="F203" s="236" t="s">
        <v>219</v>
      </c>
      <c r="G203" s="233"/>
      <c r="H203" s="237">
        <v>12.715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129</v>
      </c>
      <c r="AU203" s="243" t="s">
        <v>85</v>
      </c>
      <c r="AV203" s="13" t="s">
        <v>85</v>
      </c>
      <c r="AW203" s="13" t="s">
        <v>32</v>
      </c>
      <c r="AX203" s="13" t="s">
        <v>76</v>
      </c>
      <c r="AY203" s="243" t="s">
        <v>121</v>
      </c>
    </row>
    <row r="204" s="13" customFormat="1">
      <c r="A204" s="13"/>
      <c r="B204" s="232"/>
      <c r="C204" s="233"/>
      <c r="D204" s="234" t="s">
        <v>129</v>
      </c>
      <c r="E204" s="235" t="s">
        <v>1</v>
      </c>
      <c r="F204" s="236" t="s">
        <v>220</v>
      </c>
      <c r="G204" s="233"/>
      <c r="H204" s="237">
        <v>1.238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129</v>
      </c>
      <c r="AU204" s="243" t="s">
        <v>85</v>
      </c>
      <c r="AV204" s="13" t="s">
        <v>85</v>
      </c>
      <c r="AW204" s="13" t="s">
        <v>32</v>
      </c>
      <c r="AX204" s="13" t="s">
        <v>76</v>
      </c>
      <c r="AY204" s="243" t="s">
        <v>121</v>
      </c>
    </row>
    <row r="205" s="16" customFormat="1">
      <c r="A205" s="16"/>
      <c r="B205" s="269"/>
      <c r="C205" s="270"/>
      <c r="D205" s="234" t="s">
        <v>129</v>
      </c>
      <c r="E205" s="271" t="s">
        <v>1</v>
      </c>
      <c r="F205" s="272" t="s">
        <v>217</v>
      </c>
      <c r="G205" s="270"/>
      <c r="H205" s="273">
        <v>13.952999999999999</v>
      </c>
      <c r="I205" s="274"/>
      <c r="J205" s="270"/>
      <c r="K205" s="270"/>
      <c r="L205" s="275"/>
      <c r="M205" s="276"/>
      <c r="N205" s="277"/>
      <c r="O205" s="277"/>
      <c r="P205" s="277"/>
      <c r="Q205" s="277"/>
      <c r="R205" s="277"/>
      <c r="S205" s="277"/>
      <c r="T205" s="278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T205" s="279" t="s">
        <v>129</v>
      </c>
      <c r="AU205" s="279" t="s">
        <v>85</v>
      </c>
      <c r="AV205" s="16" t="s">
        <v>139</v>
      </c>
      <c r="AW205" s="16" t="s">
        <v>32</v>
      </c>
      <c r="AX205" s="16" t="s">
        <v>76</v>
      </c>
      <c r="AY205" s="279" t="s">
        <v>121</v>
      </c>
    </row>
    <row r="206" s="15" customFormat="1">
      <c r="A206" s="15"/>
      <c r="B206" s="255"/>
      <c r="C206" s="256"/>
      <c r="D206" s="234" t="s">
        <v>129</v>
      </c>
      <c r="E206" s="257" t="s">
        <v>1</v>
      </c>
      <c r="F206" s="258" t="s">
        <v>221</v>
      </c>
      <c r="G206" s="256"/>
      <c r="H206" s="257" t="s">
        <v>1</v>
      </c>
      <c r="I206" s="259"/>
      <c r="J206" s="256"/>
      <c r="K206" s="256"/>
      <c r="L206" s="260"/>
      <c r="M206" s="261"/>
      <c r="N206" s="262"/>
      <c r="O206" s="262"/>
      <c r="P206" s="262"/>
      <c r="Q206" s="262"/>
      <c r="R206" s="262"/>
      <c r="S206" s="262"/>
      <c r="T206" s="263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4" t="s">
        <v>129</v>
      </c>
      <c r="AU206" s="264" t="s">
        <v>85</v>
      </c>
      <c r="AV206" s="15" t="s">
        <v>83</v>
      </c>
      <c r="AW206" s="15" t="s">
        <v>32</v>
      </c>
      <c r="AX206" s="15" t="s">
        <v>76</v>
      </c>
      <c r="AY206" s="264" t="s">
        <v>121</v>
      </c>
    </row>
    <row r="207" s="13" customFormat="1">
      <c r="A207" s="13"/>
      <c r="B207" s="232"/>
      <c r="C207" s="233"/>
      <c r="D207" s="234" t="s">
        <v>129</v>
      </c>
      <c r="E207" s="235" t="s">
        <v>1</v>
      </c>
      <c r="F207" s="236" t="s">
        <v>222</v>
      </c>
      <c r="G207" s="233"/>
      <c r="H207" s="237">
        <v>42.604999999999997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129</v>
      </c>
      <c r="AU207" s="243" t="s">
        <v>85</v>
      </c>
      <c r="AV207" s="13" t="s">
        <v>85</v>
      </c>
      <c r="AW207" s="13" t="s">
        <v>32</v>
      </c>
      <c r="AX207" s="13" t="s">
        <v>76</v>
      </c>
      <c r="AY207" s="243" t="s">
        <v>121</v>
      </c>
    </row>
    <row r="208" s="13" customFormat="1">
      <c r="A208" s="13"/>
      <c r="B208" s="232"/>
      <c r="C208" s="233"/>
      <c r="D208" s="234" t="s">
        <v>129</v>
      </c>
      <c r="E208" s="235" t="s">
        <v>1</v>
      </c>
      <c r="F208" s="236" t="s">
        <v>223</v>
      </c>
      <c r="G208" s="233"/>
      <c r="H208" s="237">
        <v>4.0880000000000001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129</v>
      </c>
      <c r="AU208" s="243" t="s">
        <v>85</v>
      </c>
      <c r="AV208" s="13" t="s">
        <v>85</v>
      </c>
      <c r="AW208" s="13" t="s">
        <v>32</v>
      </c>
      <c r="AX208" s="13" t="s">
        <v>76</v>
      </c>
      <c r="AY208" s="243" t="s">
        <v>121</v>
      </c>
    </row>
    <row r="209" s="16" customFormat="1">
      <c r="A209" s="16"/>
      <c r="B209" s="269"/>
      <c r="C209" s="270"/>
      <c r="D209" s="234" t="s">
        <v>129</v>
      </c>
      <c r="E209" s="271" t="s">
        <v>1</v>
      </c>
      <c r="F209" s="272" t="s">
        <v>217</v>
      </c>
      <c r="G209" s="270"/>
      <c r="H209" s="273">
        <v>46.692999999999998</v>
      </c>
      <c r="I209" s="274"/>
      <c r="J209" s="270"/>
      <c r="K209" s="270"/>
      <c r="L209" s="275"/>
      <c r="M209" s="276"/>
      <c r="N209" s="277"/>
      <c r="O209" s="277"/>
      <c r="P209" s="277"/>
      <c r="Q209" s="277"/>
      <c r="R209" s="277"/>
      <c r="S209" s="277"/>
      <c r="T209" s="278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79" t="s">
        <v>129</v>
      </c>
      <c r="AU209" s="279" t="s">
        <v>85</v>
      </c>
      <c r="AV209" s="16" t="s">
        <v>139</v>
      </c>
      <c r="AW209" s="16" t="s">
        <v>32</v>
      </c>
      <c r="AX209" s="16" t="s">
        <v>76</v>
      </c>
      <c r="AY209" s="279" t="s">
        <v>121</v>
      </c>
    </row>
    <row r="210" s="14" customFormat="1">
      <c r="A210" s="14"/>
      <c r="B210" s="244"/>
      <c r="C210" s="245"/>
      <c r="D210" s="234" t="s">
        <v>129</v>
      </c>
      <c r="E210" s="246" t="s">
        <v>1</v>
      </c>
      <c r="F210" s="247" t="s">
        <v>132</v>
      </c>
      <c r="G210" s="245"/>
      <c r="H210" s="248">
        <v>377.76900000000006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129</v>
      </c>
      <c r="AU210" s="254" t="s">
        <v>85</v>
      </c>
      <c r="AV210" s="14" t="s">
        <v>128</v>
      </c>
      <c r="AW210" s="14" t="s">
        <v>32</v>
      </c>
      <c r="AX210" s="14" t="s">
        <v>83</v>
      </c>
      <c r="AY210" s="254" t="s">
        <v>121</v>
      </c>
    </row>
    <row r="211" s="2" customFormat="1" ht="49.05" customHeight="1">
      <c r="A211" s="39"/>
      <c r="B211" s="40"/>
      <c r="C211" s="219" t="s">
        <v>167</v>
      </c>
      <c r="D211" s="219" t="s">
        <v>123</v>
      </c>
      <c r="E211" s="220" t="s">
        <v>224</v>
      </c>
      <c r="F211" s="221" t="s">
        <v>225</v>
      </c>
      <c r="G211" s="222" t="s">
        <v>204</v>
      </c>
      <c r="H211" s="223">
        <v>377.76900000000001</v>
      </c>
      <c r="I211" s="224"/>
      <c r="J211" s="225">
        <f>ROUND(I211*H211,2)</f>
        <v>0</v>
      </c>
      <c r="K211" s="221" t="s">
        <v>127</v>
      </c>
      <c r="L211" s="45"/>
      <c r="M211" s="226" t="s">
        <v>1</v>
      </c>
      <c r="N211" s="227" t="s">
        <v>41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128</v>
      </c>
      <c r="AT211" s="230" t="s">
        <v>123</v>
      </c>
      <c r="AU211" s="230" t="s">
        <v>85</v>
      </c>
      <c r="AY211" s="18" t="s">
        <v>121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83</v>
      </c>
      <c r="BK211" s="231">
        <f>ROUND(I211*H211,2)</f>
        <v>0</v>
      </c>
      <c r="BL211" s="18" t="s">
        <v>128</v>
      </c>
      <c r="BM211" s="230" t="s">
        <v>226</v>
      </c>
    </row>
    <row r="212" s="15" customFormat="1">
      <c r="A212" s="15"/>
      <c r="B212" s="255"/>
      <c r="C212" s="256"/>
      <c r="D212" s="234" t="s">
        <v>129</v>
      </c>
      <c r="E212" s="257" t="s">
        <v>1</v>
      </c>
      <c r="F212" s="258" t="s">
        <v>211</v>
      </c>
      <c r="G212" s="256"/>
      <c r="H212" s="257" t="s">
        <v>1</v>
      </c>
      <c r="I212" s="259"/>
      <c r="J212" s="256"/>
      <c r="K212" s="256"/>
      <c r="L212" s="260"/>
      <c r="M212" s="261"/>
      <c r="N212" s="262"/>
      <c r="O212" s="262"/>
      <c r="P212" s="262"/>
      <c r="Q212" s="262"/>
      <c r="R212" s="262"/>
      <c r="S212" s="262"/>
      <c r="T212" s="263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4" t="s">
        <v>129</v>
      </c>
      <c r="AU212" s="264" t="s">
        <v>85</v>
      </c>
      <c r="AV212" s="15" t="s">
        <v>83</v>
      </c>
      <c r="AW212" s="15" t="s">
        <v>32</v>
      </c>
      <c r="AX212" s="15" t="s">
        <v>76</v>
      </c>
      <c r="AY212" s="264" t="s">
        <v>121</v>
      </c>
    </row>
    <row r="213" s="15" customFormat="1">
      <c r="A213" s="15"/>
      <c r="B213" s="255"/>
      <c r="C213" s="256"/>
      <c r="D213" s="234" t="s">
        <v>129</v>
      </c>
      <c r="E213" s="257" t="s">
        <v>1</v>
      </c>
      <c r="F213" s="258" t="s">
        <v>212</v>
      </c>
      <c r="G213" s="256"/>
      <c r="H213" s="257" t="s">
        <v>1</v>
      </c>
      <c r="I213" s="259"/>
      <c r="J213" s="256"/>
      <c r="K213" s="256"/>
      <c r="L213" s="260"/>
      <c r="M213" s="261"/>
      <c r="N213" s="262"/>
      <c r="O213" s="262"/>
      <c r="P213" s="262"/>
      <c r="Q213" s="262"/>
      <c r="R213" s="262"/>
      <c r="S213" s="262"/>
      <c r="T213" s="263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4" t="s">
        <v>129</v>
      </c>
      <c r="AU213" s="264" t="s">
        <v>85</v>
      </c>
      <c r="AV213" s="15" t="s">
        <v>83</v>
      </c>
      <c r="AW213" s="15" t="s">
        <v>32</v>
      </c>
      <c r="AX213" s="15" t="s">
        <v>76</v>
      </c>
      <c r="AY213" s="264" t="s">
        <v>121</v>
      </c>
    </row>
    <row r="214" s="15" customFormat="1">
      <c r="A214" s="15"/>
      <c r="B214" s="255"/>
      <c r="C214" s="256"/>
      <c r="D214" s="234" t="s">
        <v>129</v>
      </c>
      <c r="E214" s="257" t="s">
        <v>1</v>
      </c>
      <c r="F214" s="258" t="s">
        <v>213</v>
      </c>
      <c r="G214" s="256"/>
      <c r="H214" s="257" t="s">
        <v>1</v>
      </c>
      <c r="I214" s="259"/>
      <c r="J214" s="256"/>
      <c r="K214" s="256"/>
      <c r="L214" s="260"/>
      <c r="M214" s="261"/>
      <c r="N214" s="262"/>
      <c r="O214" s="262"/>
      <c r="P214" s="262"/>
      <c r="Q214" s="262"/>
      <c r="R214" s="262"/>
      <c r="S214" s="262"/>
      <c r="T214" s="263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4" t="s">
        <v>129</v>
      </c>
      <c r="AU214" s="264" t="s">
        <v>85</v>
      </c>
      <c r="AV214" s="15" t="s">
        <v>83</v>
      </c>
      <c r="AW214" s="15" t="s">
        <v>32</v>
      </c>
      <c r="AX214" s="15" t="s">
        <v>76</v>
      </c>
      <c r="AY214" s="264" t="s">
        <v>121</v>
      </c>
    </row>
    <row r="215" s="15" customFormat="1">
      <c r="A215" s="15"/>
      <c r="B215" s="255"/>
      <c r="C215" s="256"/>
      <c r="D215" s="234" t="s">
        <v>129</v>
      </c>
      <c r="E215" s="257" t="s">
        <v>1</v>
      </c>
      <c r="F215" s="258" t="s">
        <v>214</v>
      </c>
      <c r="G215" s="256"/>
      <c r="H215" s="257" t="s">
        <v>1</v>
      </c>
      <c r="I215" s="259"/>
      <c r="J215" s="256"/>
      <c r="K215" s="256"/>
      <c r="L215" s="260"/>
      <c r="M215" s="261"/>
      <c r="N215" s="262"/>
      <c r="O215" s="262"/>
      <c r="P215" s="262"/>
      <c r="Q215" s="262"/>
      <c r="R215" s="262"/>
      <c r="S215" s="262"/>
      <c r="T215" s="263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4" t="s">
        <v>129</v>
      </c>
      <c r="AU215" s="264" t="s">
        <v>85</v>
      </c>
      <c r="AV215" s="15" t="s">
        <v>83</v>
      </c>
      <c r="AW215" s="15" t="s">
        <v>32</v>
      </c>
      <c r="AX215" s="15" t="s">
        <v>76</v>
      </c>
      <c r="AY215" s="264" t="s">
        <v>121</v>
      </c>
    </row>
    <row r="216" s="13" customFormat="1">
      <c r="A216" s="13"/>
      <c r="B216" s="232"/>
      <c r="C216" s="233"/>
      <c r="D216" s="234" t="s">
        <v>129</v>
      </c>
      <c r="E216" s="235" t="s">
        <v>1</v>
      </c>
      <c r="F216" s="236" t="s">
        <v>215</v>
      </c>
      <c r="G216" s="233"/>
      <c r="H216" s="237">
        <v>288.60500000000002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129</v>
      </c>
      <c r="AU216" s="243" t="s">
        <v>85</v>
      </c>
      <c r="AV216" s="13" t="s">
        <v>85</v>
      </c>
      <c r="AW216" s="13" t="s">
        <v>32</v>
      </c>
      <c r="AX216" s="13" t="s">
        <v>76</v>
      </c>
      <c r="AY216" s="243" t="s">
        <v>121</v>
      </c>
    </row>
    <row r="217" s="13" customFormat="1">
      <c r="A217" s="13"/>
      <c r="B217" s="232"/>
      <c r="C217" s="233"/>
      <c r="D217" s="234" t="s">
        <v>129</v>
      </c>
      <c r="E217" s="235" t="s">
        <v>1</v>
      </c>
      <c r="F217" s="236" t="s">
        <v>216</v>
      </c>
      <c r="G217" s="233"/>
      <c r="H217" s="237">
        <v>28.518000000000001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129</v>
      </c>
      <c r="AU217" s="243" t="s">
        <v>85</v>
      </c>
      <c r="AV217" s="13" t="s">
        <v>85</v>
      </c>
      <c r="AW217" s="13" t="s">
        <v>32</v>
      </c>
      <c r="AX217" s="13" t="s">
        <v>76</v>
      </c>
      <c r="AY217" s="243" t="s">
        <v>121</v>
      </c>
    </row>
    <row r="218" s="16" customFormat="1">
      <c r="A218" s="16"/>
      <c r="B218" s="269"/>
      <c r="C218" s="270"/>
      <c r="D218" s="234" t="s">
        <v>129</v>
      </c>
      <c r="E218" s="271" t="s">
        <v>1</v>
      </c>
      <c r="F218" s="272" t="s">
        <v>217</v>
      </c>
      <c r="G218" s="270"/>
      <c r="H218" s="273">
        <v>317.12300000000005</v>
      </c>
      <c r="I218" s="274"/>
      <c r="J218" s="270"/>
      <c r="K218" s="270"/>
      <c r="L218" s="275"/>
      <c r="M218" s="276"/>
      <c r="N218" s="277"/>
      <c r="O218" s="277"/>
      <c r="P218" s="277"/>
      <c r="Q218" s="277"/>
      <c r="R218" s="277"/>
      <c r="S218" s="277"/>
      <c r="T218" s="278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79" t="s">
        <v>129</v>
      </c>
      <c r="AU218" s="279" t="s">
        <v>85</v>
      </c>
      <c r="AV218" s="16" t="s">
        <v>139</v>
      </c>
      <c r="AW218" s="16" t="s">
        <v>32</v>
      </c>
      <c r="AX218" s="16" t="s">
        <v>76</v>
      </c>
      <c r="AY218" s="279" t="s">
        <v>121</v>
      </c>
    </row>
    <row r="219" s="15" customFormat="1">
      <c r="A219" s="15"/>
      <c r="B219" s="255"/>
      <c r="C219" s="256"/>
      <c r="D219" s="234" t="s">
        <v>129</v>
      </c>
      <c r="E219" s="257" t="s">
        <v>1</v>
      </c>
      <c r="F219" s="258" t="s">
        <v>218</v>
      </c>
      <c r="G219" s="256"/>
      <c r="H219" s="257" t="s">
        <v>1</v>
      </c>
      <c r="I219" s="259"/>
      <c r="J219" s="256"/>
      <c r="K219" s="256"/>
      <c r="L219" s="260"/>
      <c r="M219" s="261"/>
      <c r="N219" s="262"/>
      <c r="O219" s="262"/>
      <c r="P219" s="262"/>
      <c r="Q219" s="262"/>
      <c r="R219" s="262"/>
      <c r="S219" s="262"/>
      <c r="T219" s="263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4" t="s">
        <v>129</v>
      </c>
      <c r="AU219" s="264" t="s">
        <v>85</v>
      </c>
      <c r="AV219" s="15" t="s">
        <v>83</v>
      </c>
      <c r="AW219" s="15" t="s">
        <v>32</v>
      </c>
      <c r="AX219" s="15" t="s">
        <v>76</v>
      </c>
      <c r="AY219" s="264" t="s">
        <v>121</v>
      </c>
    </row>
    <row r="220" s="13" customFormat="1">
      <c r="A220" s="13"/>
      <c r="B220" s="232"/>
      <c r="C220" s="233"/>
      <c r="D220" s="234" t="s">
        <v>129</v>
      </c>
      <c r="E220" s="235" t="s">
        <v>1</v>
      </c>
      <c r="F220" s="236" t="s">
        <v>219</v>
      </c>
      <c r="G220" s="233"/>
      <c r="H220" s="237">
        <v>12.715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129</v>
      </c>
      <c r="AU220" s="243" t="s">
        <v>85</v>
      </c>
      <c r="AV220" s="13" t="s">
        <v>85</v>
      </c>
      <c r="AW220" s="13" t="s">
        <v>32</v>
      </c>
      <c r="AX220" s="13" t="s">
        <v>76</v>
      </c>
      <c r="AY220" s="243" t="s">
        <v>121</v>
      </c>
    </row>
    <row r="221" s="13" customFormat="1">
      <c r="A221" s="13"/>
      <c r="B221" s="232"/>
      <c r="C221" s="233"/>
      <c r="D221" s="234" t="s">
        <v>129</v>
      </c>
      <c r="E221" s="235" t="s">
        <v>1</v>
      </c>
      <c r="F221" s="236" t="s">
        <v>220</v>
      </c>
      <c r="G221" s="233"/>
      <c r="H221" s="237">
        <v>1.238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129</v>
      </c>
      <c r="AU221" s="243" t="s">
        <v>85</v>
      </c>
      <c r="AV221" s="13" t="s">
        <v>85</v>
      </c>
      <c r="AW221" s="13" t="s">
        <v>32</v>
      </c>
      <c r="AX221" s="13" t="s">
        <v>76</v>
      </c>
      <c r="AY221" s="243" t="s">
        <v>121</v>
      </c>
    </row>
    <row r="222" s="16" customFormat="1">
      <c r="A222" s="16"/>
      <c r="B222" s="269"/>
      <c r="C222" s="270"/>
      <c r="D222" s="234" t="s">
        <v>129</v>
      </c>
      <c r="E222" s="271" t="s">
        <v>1</v>
      </c>
      <c r="F222" s="272" t="s">
        <v>217</v>
      </c>
      <c r="G222" s="270"/>
      <c r="H222" s="273">
        <v>13.952999999999999</v>
      </c>
      <c r="I222" s="274"/>
      <c r="J222" s="270"/>
      <c r="K222" s="270"/>
      <c r="L222" s="275"/>
      <c r="M222" s="276"/>
      <c r="N222" s="277"/>
      <c r="O222" s="277"/>
      <c r="P222" s="277"/>
      <c r="Q222" s="277"/>
      <c r="R222" s="277"/>
      <c r="S222" s="277"/>
      <c r="T222" s="278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279" t="s">
        <v>129</v>
      </c>
      <c r="AU222" s="279" t="s">
        <v>85</v>
      </c>
      <c r="AV222" s="16" t="s">
        <v>139</v>
      </c>
      <c r="AW222" s="16" t="s">
        <v>32</v>
      </c>
      <c r="AX222" s="16" t="s">
        <v>76</v>
      </c>
      <c r="AY222" s="279" t="s">
        <v>121</v>
      </c>
    </row>
    <row r="223" s="15" customFormat="1">
      <c r="A223" s="15"/>
      <c r="B223" s="255"/>
      <c r="C223" s="256"/>
      <c r="D223" s="234" t="s">
        <v>129</v>
      </c>
      <c r="E223" s="257" t="s">
        <v>1</v>
      </c>
      <c r="F223" s="258" t="s">
        <v>221</v>
      </c>
      <c r="G223" s="256"/>
      <c r="H223" s="257" t="s">
        <v>1</v>
      </c>
      <c r="I223" s="259"/>
      <c r="J223" s="256"/>
      <c r="K223" s="256"/>
      <c r="L223" s="260"/>
      <c r="M223" s="261"/>
      <c r="N223" s="262"/>
      <c r="O223" s="262"/>
      <c r="P223" s="262"/>
      <c r="Q223" s="262"/>
      <c r="R223" s="262"/>
      <c r="S223" s="262"/>
      <c r="T223" s="263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4" t="s">
        <v>129</v>
      </c>
      <c r="AU223" s="264" t="s">
        <v>85</v>
      </c>
      <c r="AV223" s="15" t="s">
        <v>83</v>
      </c>
      <c r="AW223" s="15" t="s">
        <v>32</v>
      </c>
      <c r="AX223" s="15" t="s">
        <v>76</v>
      </c>
      <c r="AY223" s="264" t="s">
        <v>121</v>
      </c>
    </row>
    <row r="224" s="13" customFormat="1">
      <c r="A224" s="13"/>
      <c r="B224" s="232"/>
      <c r="C224" s="233"/>
      <c r="D224" s="234" t="s">
        <v>129</v>
      </c>
      <c r="E224" s="235" t="s">
        <v>1</v>
      </c>
      <c r="F224" s="236" t="s">
        <v>222</v>
      </c>
      <c r="G224" s="233"/>
      <c r="H224" s="237">
        <v>42.604999999999997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129</v>
      </c>
      <c r="AU224" s="243" t="s">
        <v>85</v>
      </c>
      <c r="AV224" s="13" t="s">
        <v>85</v>
      </c>
      <c r="AW224" s="13" t="s">
        <v>32</v>
      </c>
      <c r="AX224" s="13" t="s">
        <v>76</v>
      </c>
      <c r="AY224" s="243" t="s">
        <v>121</v>
      </c>
    </row>
    <row r="225" s="13" customFormat="1">
      <c r="A225" s="13"/>
      <c r="B225" s="232"/>
      <c r="C225" s="233"/>
      <c r="D225" s="234" t="s">
        <v>129</v>
      </c>
      <c r="E225" s="235" t="s">
        <v>1</v>
      </c>
      <c r="F225" s="236" t="s">
        <v>223</v>
      </c>
      <c r="G225" s="233"/>
      <c r="H225" s="237">
        <v>4.0880000000000001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129</v>
      </c>
      <c r="AU225" s="243" t="s">
        <v>85</v>
      </c>
      <c r="AV225" s="13" t="s">
        <v>85</v>
      </c>
      <c r="AW225" s="13" t="s">
        <v>32</v>
      </c>
      <c r="AX225" s="13" t="s">
        <v>76</v>
      </c>
      <c r="AY225" s="243" t="s">
        <v>121</v>
      </c>
    </row>
    <row r="226" s="16" customFormat="1">
      <c r="A226" s="16"/>
      <c r="B226" s="269"/>
      <c r="C226" s="270"/>
      <c r="D226" s="234" t="s">
        <v>129</v>
      </c>
      <c r="E226" s="271" t="s">
        <v>1</v>
      </c>
      <c r="F226" s="272" t="s">
        <v>217</v>
      </c>
      <c r="G226" s="270"/>
      <c r="H226" s="273">
        <v>46.692999999999998</v>
      </c>
      <c r="I226" s="274"/>
      <c r="J226" s="270"/>
      <c r="K226" s="270"/>
      <c r="L226" s="275"/>
      <c r="M226" s="276"/>
      <c r="N226" s="277"/>
      <c r="O226" s="277"/>
      <c r="P226" s="277"/>
      <c r="Q226" s="277"/>
      <c r="R226" s="277"/>
      <c r="S226" s="277"/>
      <c r="T226" s="278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T226" s="279" t="s">
        <v>129</v>
      </c>
      <c r="AU226" s="279" t="s">
        <v>85</v>
      </c>
      <c r="AV226" s="16" t="s">
        <v>139</v>
      </c>
      <c r="AW226" s="16" t="s">
        <v>32</v>
      </c>
      <c r="AX226" s="16" t="s">
        <v>76</v>
      </c>
      <c r="AY226" s="279" t="s">
        <v>121</v>
      </c>
    </row>
    <row r="227" s="14" customFormat="1">
      <c r="A227" s="14"/>
      <c r="B227" s="244"/>
      <c r="C227" s="245"/>
      <c r="D227" s="234" t="s">
        <v>129</v>
      </c>
      <c r="E227" s="246" t="s">
        <v>1</v>
      </c>
      <c r="F227" s="247" t="s">
        <v>132</v>
      </c>
      <c r="G227" s="245"/>
      <c r="H227" s="248">
        <v>377.76900000000006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129</v>
      </c>
      <c r="AU227" s="254" t="s">
        <v>85</v>
      </c>
      <c r="AV227" s="14" t="s">
        <v>128</v>
      </c>
      <c r="AW227" s="14" t="s">
        <v>32</v>
      </c>
      <c r="AX227" s="14" t="s">
        <v>83</v>
      </c>
      <c r="AY227" s="254" t="s">
        <v>121</v>
      </c>
    </row>
    <row r="228" s="2" customFormat="1" ht="44.25" customHeight="1">
      <c r="A228" s="39"/>
      <c r="B228" s="40"/>
      <c r="C228" s="219" t="s">
        <v>227</v>
      </c>
      <c r="D228" s="219" t="s">
        <v>123</v>
      </c>
      <c r="E228" s="220" t="s">
        <v>228</v>
      </c>
      <c r="F228" s="221" t="s">
        <v>229</v>
      </c>
      <c r="G228" s="222" t="s">
        <v>162</v>
      </c>
      <c r="H228" s="223">
        <v>9</v>
      </c>
      <c r="I228" s="224"/>
      <c r="J228" s="225">
        <f>ROUND(I228*H228,2)</f>
        <v>0</v>
      </c>
      <c r="K228" s="221" t="s">
        <v>127</v>
      </c>
      <c r="L228" s="45"/>
      <c r="M228" s="226" t="s">
        <v>1</v>
      </c>
      <c r="N228" s="227" t="s">
        <v>41</v>
      </c>
      <c r="O228" s="92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128</v>
      </c>
      <c r="AT228" s="230" t="s">
        <v>123</v>
      </c>
      <c r="AU228" s="230" t="s">
        <v>85</v>
      </c>
      <c r="AY228" s="18" t="s">
        <v>121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83</v>
      </c>
      <c r="BK228" s="231">
        <f>ROUND(I228*H228,2)</f>
        <v>0</v>
      </c>
      <c r="BL228" s="18" t="s">
        <v>128</v>
      </c>
      <c r="BM228" s="230" t="s">
        <v>230</v>
      </c>
    </row>
    <row r="229" s="2" customFormat="1" ht="16.5" customHeight="1">
      <c r="A229" s="39"/>
      <c r="B229" s="40"/>
      <c r="C229" s="280" t="s">
        <v>177</v>
      </c>
      <c r="D229" s="280" t="s">
        <v>231</v>
      </c>
      <c r="E229" s="281" t="s">
        <v>232</v>
      </c>
      <c r="F229" s="282" t="s">
        <v>233</v>
      </c>
      <c r="G229" s="283" t="s">
        <v>162</v>
      </c>
      <c r="H229" s="284">
        <v>9</v>
      </c>
      <c r="I229" s="285"/>
      <c r="J229" s="286">
        <f>ROUND(I229*H229,2)</f>
        <v>0</v>
      </c>
      <c r="K229" s="282" t="s">
        <v>1</v>
      </c>
      <c r="L229" s="287"/>
      <c r="M229" s="288" t="s">
        <v>1</v>
      </c>
      <c r="N229" s="289" t="s">
        <v>41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150</v>
      </c>
      <c r="AT229" s="230" t="s">
        <v>231</v>
      </c>
      <c r="AU229" s="230" t="s">
        <v>85</v>
      </c>
      <c r="AY229" s="18" t="s">
        <v>121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83</v>
      </c>
      <c r="BK229" s="231">
        <f>ROUND(I229*H229,2)</f>
        <v>0</v>
      </c>
      <c r="BL229" s="18" t="s">
        <v>128</v>
      </c>
      <c r="BM229" s="230" t="s">
        <v>234</v>
      </c>
    </row>
    <row r="230" s="2" customFormat="1">
      <c r="A230" s="39"/>
      <c r="B230" s="40"/>
      <c r="C230" s="41"/>
      <c r="D230" s="234" t="s">
        <v>168</v>
      </c>
      <c r="E230" s="41"/>
      <c r="F230" s="265" t="s">
        <v>235</v>
      </c>
      <c r="G230" s="41"/>
      <c r="H230" s="41"/>
      <c r="I230" s="266"/>
      <c r="J230" s="41"/>
      <c r="K230" s="41"/>
      <c r="L230" s="45"/>
      <c r="M230" s="267"/>
      <c r="N230" s="268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168</v>
      </c>
      <c r="AU230" s="18" t="s">
        <v>85</v>
      </c>
    </row>
    <row r="231" s="2" customFormat="1" ht="37.8" customHeight="1">
      <c r="A231" s="39"/>
      <c r="B231" s="40"/>
      <c r="C231" s="219" t="s">
        <v>236</v>
      </c>
      <c r="D231" s="219" t="s">
        <v>123</v>
      </c>
      <c r="E231" s="220" t="s">
        <v>237</v>
      </c>
      <c r="F231" s="221" t="s">
        <v>238</v>
      </c>
      <c r="G231" s="222" t="s">
        <v>126</v>
      </c>
      <c r="H231" s="223">
        <v>1659.6300000000001</v>
      </c>
      <c r="I231" s="224"/>
      <c r="J231" s="225">
        <f>ROUND(I231*H231,2)</f>
        <v>0</v>
      </c>
      <c r="K231" s="221" t="s">
        <v>127</v>
      </c>
      <c r="L231" s="45"/>
      <c r="M231" s="226" t="s">
        <v>1</v>
      </c>
      <c r="N231" s="227" t="s">
        <v>41</v>
      </c>
      <c r="O231" s="92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128</v>
      </c>
      <c r="AT231" s="230" t="s">
        <v>123</v>
      </c>
      <c r="AU231" s="230" t="s">
        <v>85</v>
      </c>
      <c r="AY231" s="18" t="s">
        <v>121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83</v>
      </c>
      <c r="BK231" s="231">
        <f>ROUND(I231*H231,2)</f>
        <v>0</v>
      </c>
      <c r="BL231" s="18" t="s">
        <v>128</v>
      </c>
      <c r="BM231" s="230" t="s">
        <v>239</v>
      </c>
    </row>
    <row r="232" s="15" customFormat="1">
      <c r="A232" s="15"/>
      <c r="B232" s="255"/>
      <c r="C232" s="256"/>
      <c r="D232" s="234" t="s">
        <v>129</v>
      </c>
      <c r="E232" s="257" t="s">
        <v>1</v>
      </c>
      <c r="F232" s="258" t="s">
        <v>211</v>
      </c>
      <c r="G232" s="256"/>
      <c r="H232" s="257" t="s">
        <v>1</v>
      </c>
      <c r="I232" s="259"/>
      <c r="J232" s="256"/>
      <c r="K232" s="256"/>
      <c r="L232" s="260"/>
      <c r="M232" s="261"/>
      <c r="N232" s="262"/>
      <c r="O232" s="262"/>
      <c r="P232" s="262"/>
      <c r="Q232" s="262"/>
      <c r="R232" s="262"/>
      <c r="S232" s="262"/>
      <c r="T232" s="263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4" t="s">
        <v>129</v>
      </c>
      <c r="AU232" s="264" t="s">
        <v>85</v>
      </c>
      <c r="AV232" s="15" t="s">
        <v>83</v>
      </c>
      <c r="AW232" s="15" t="s">
        <v>32</v>
      </c>
      <c r="AX232" s="15" t="s">
        <v>76</v>
      </c>
      <c r="AY232" s="264" t="s">
        <v>121</v>
      </c>
    </row>
    <row r="233" s="15" customFormat="1">
      <c r="A233" s="15"/>
      <c r="B233" s="255"/>
      <c r="C233" s="256"/>
      <c r="D233" s="234" t="s">
        <v>129</v>
      </c>
      <c r="E233" s="257" t="s">
        <v>1</v>
      </c>
      <c r="F233" s="258" t="s">
        <v>212</v>
      </c>
      <c r="G233" s="256"/>
      <c r="H233" s="257" t="s">
        <v>1</v>
      </c>
      <c r="I233" s="259"/>
      <c r="J233" s="256"/>
      <c r="K233" s="256"/>
      <c r="L233" s="260"/>
      <c r="M233" s="261"/>
      <c r="N233" s="262"/>
      <c r="O233" s="262"/>
      <c r="P233" s="262"/>
      <c r="Q233" s="262"/>
      <c r="R233" s="262"/>
      <c r="S233" s="262"/>
      <c r="T233" s="26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4" t="s">
        <v>129</v>
      </c>
      <c r="AU233" s="264" t="s">
        <v>85</v>
      </c>
      <c r="AV233" s="15" t="s">
        <v>83</v>
      </c>
      <c r="AW233" s="15" t="s">
        <v>32</v>
      </c>
      <c r="AX233" s="15" t="s">
        <v>76</v>
      </c>
      <c r="AY233" s="264" t="s">
        <v>121</v>
      </c>
    </row>
    <row r="234" s="13" customFormat="1">
      <c r="A234" s="13"/>
      <c r="B234" s="232"/>
      <c r="C234" s="233"/>
      <c r="D234" s="234" t="s">
        <v>129</v>
      </c>
      <c r="E234" s="235" t="s">
        <v>1</v>
      </c>
      <c r="F234" s="236" t="s">
        <v>240</v>
      </c>
      <c r="G234" s="233"/>
      <c r="H234" s="237">
        <v>1393.47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129</v>
      </c>
      <c r="AU234" s="243" t="s">
        <v>85</v>
      </c>
      <c r="AV234" s="13" t="s">
        <v>85</v>
      </c>
      <c r="AW234" s="13" t="s">
        <v>32</v>
      </c>
      <c r="AX234" s="13" t="s">
        <v>76</v>
      </c>
      <c r="AY234" s="243" t="s">
        <v>121</v>
      </c>
    </row>
    <row r="235" s="13" customFormat="1">
      <c r="A235" s="13"/>
      <c r="B235" s="232"/>
      <c r="C235" s="233"/>
      <c r="D235" s="234" t="s">
        <v>129</v>
      </c>
      <c r="E235" s="235" t="s">
        <v>1</v>
      </c>
      <c r="F235" s="236" t="s">
        <v>241</v>
      </c>
      <c r="G235" s="233"/>
      <c r="H235" s="237">
        <v>64.510000000000005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129</v>
      </c>
      <c r="AU235" s="243" t="s">
        <v>85</v>
      </c>
      <c r="AV235" s="13" t="s">
        <v>85</v>
      </c>
      <c r="AW235" s="13" t="s">
        <v>32</v>
      </c>
      <c r="AX235" s="13" t="s">
        <v>76</v>
      </c>
      <c r="AY235" s="243" t="s">
        <v>121</v>
      </c>
    </row>
    <row r="236" s="13" customFormat="1">
      <c r="A236" s="13"/>
      <c r="B236" s="232"/>
      <c r="C236" s="233"/>
      <c r="D236" s="234" t="s">
        <v>129</v>
      </c>
      <c r="E236" s="235" t="s">
        <v>1</v>
      </c>
      <c r="F236" s="236" t="s">
        <v>242</v>
      </c>
      <c r="G236" s="233"/>
      <c r="H236" s="237">
        <v>201.65000000000001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129</v>
      </c>
      <c r="AU236" s="243" t="s">
        <v>85</v>
      </c>
      <c r="AV236" s="13" t="s">
        <v>85</v>
      </c>
      <c r="AW236" s="13" t="s">
        <v>32</v>
      </c>
      <c r="AX236" s="13" t="s">
        <v>76</v>
      </c>
      <c r="AY236" s="243" t="s">
        <v>121</v>
      </c>
    </row>
    <row r="237" s="14" customFormat="1">
      <c r="A237" s="14"/>
      <c r="B237" s="244"/>
      <c r="C237" s="245"/>
      <c r="D237" s="234" t="s">
        <v>129</v>
      </c>
      <c r="E237" s="246" t="s">
        <v>1</v>
      </c>
      <c r="F237" s="247" t="s">
        <v>132</v>
      </c>
      <c r="G237" s="245"/>
      <c r="H237" s="248">
        <v>1659.6300000000001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129</v>
      </c>
      <c r="AU237" s="254" t="s">
        <v>85</v>
      </c>
      <c r="AV237" s="14" t="s">
        <v>128</v>
      </c>
      <c r="AW237" s="14" t="s">
        <v>32</v>
      </c>
      <c r="AX237" s="14" t="s">
        <v>83</v>
      </c>
      <c r="AY237" s="254" t="s">
        <v>121</v>
      </c>
    </row>
    <row r="238" s="2" customFormat="1" ht="37.8" customHeight="1">
      <c r="A238" s="39"/>
      <c r="B238" s="40"/>
      <c r="C238" s="219" t="s">
        <v>183</v>
      </c>
      <c r="D238" s="219" t="s">
        <v>123</v>
      </c>
      <c r="E238" s="220" t="s">
        <v>243</v>
      </c>
      <c r="F238" s="221" t="s">
        <v>244</v>
      </c>
      <c r="G238" s="222" t="s">
        <v>126</v>
      </c>
      <c r="H238" s="223">
        <v>30.640000000000001</v>
      </c>
      <c r="I238" s="224"/>
      <c r="J238" s="225">
        <f>ROUND(I238*H238,2)</f>
        <v>0</v>
      </c>
      <c r="K238" s="221" t="s">
        <v>127</v>
      </c>
      <c r="L238" s="45"/>
      <c r="M238" s="226" t="s">
        <v>1</v>
      </c>
      <c r="N238" s="227" t="s">
        <v>41</v>
      </c>
      <c r="O238" s="92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128</v>
      </c>
      <c r="AT238" s="230" t="s">
        <v>123</v>
      </c>
      <c r="AU238" s="230" t="s">
        <v>85</v>
      </c>
      <c r="AY238" s="18" t="s">
        <v>121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83</v>
      </c>
      <c r="BK238" s="231">
        <f>ROUND(I238*H238,2)</f>
        <v>0</v>
      </c>
      <c r="BL238" s="18" t="s">
        <v>128</v>
      </c>
      <c r="BM238" s="230" t="s">
        <v>245</v>
      </c>
    </row>
    <row r="239" s="2" customFormat="1" ht="37.8" customHeight="1">
      <c r="A239" s="39"/>
      <c r="B239" s="40"/>
      <c r="C239" s="219" t="s">
        <v>7</v>
      </c>
      <c r="D239" s="219" t="s">
        <v>123</v>
      </c>
      <c r="E239" s="220" t="s">
        <v>246</v>
      </c>
      <c r="F239" s="221" t="s">
        <v>247</v>
      </c>
      <c r="G239" s="222" t="s">
        <v>126</v>
      </c>
      <c r="H239" s="223">
        <v>1659.6300000000001</v>
      </c>
      <c r="I239" s="224"/>
      <c r="J239" s="225">
        <f>ROUND(I239*H239,2)</f>
        <v>0</v>
      </c>
      <c r="K239" s="221" t="s">
        <v>127</v>
      </c>
      <c r="L239" s="45"/>
      <c r="M239" s="226" t="s">
        <v>1</v>
      </c>
      <c r="N239" s="227" t="s">
        <v>41</v>
      </c>
      <c r="O239" s="92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128</v>
      </c>
      <c r="AT239" s="230" t="s">
        <v>123</v>
      </c>
      <c r="AU239" s="230" t="s">
        <v>85</v>
      </c>
      <c r="AY239" s="18" t="s">
        <v>121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83</v>
      </c>
      <c r="BK239" s="231">
        <f>ROUND(I239*H239,2)</f>
        <v>0</v>
      </c>
      <c r="BL239" s="18" t="s">
        <v>128</v>
      </c>
      <c r="BM239" s="230" t="s">
        <v>248</v>
      </c>
    </row>
    <row r="240" s="2" customFormat="1" ht="37.8" customHeight="1">
      <c r="A240" s="39"/>
      <c r="B240" s="40"/>
      <c r="C240" s="219" t="s">
        <v>188</v>
      </c>
      <c r="D240" s="219" t="s">
        <v>123</v>
      </c>
      <c r="E240" s="220" t="s">
        <v>249</v>
      </c>
      <c r="F240" s="221" t="s">
        <v>250</v>
      </c>
      <c r="G240" s="222" t="s">
        <v>126</v>
      </c>
      <c r="H240" s="223">
        <v>30.640000000000001</v>
      </c>
      <c r="I240" s="224"/>
      <c r="J240" s="225">
        <f>ROUND(I240*H240,2)</f>
        <v>0</v>
      </c>
      <c r="K240" s="221" t="s">
        <v>127</v>
      </c>
      <c r="L240" s="45"/>
      <c r="M240" s="226" t="s">
        <v>1</v>
      </c>
      <c r="N240" s="227" t="s">
        <v>41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128</v>
      </c>
      <c r="AT240" s="230" t="s">
        <v>123</v>
      </c>
      <c r="AU240" s="230" t="s">
        <v>85</v>
      </c>
      <c r="AY240" s="18" t="s">
        <v>121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83</v>
      </c>
      <c r="BK240" s="231">
        <f>ROUND(I240*H240,2)</f>
        <v>0</v>
      </c>
      <c r="BL240" s="18" t="s">
        <v>128</v>
      </c>
      <c r="BM240" s="230" t="s">
        <v>251</v>
      </c>
    </row>
    <row r="241" s="2" customFormat="1" ht="62.7" customHeight="1">
      <c r="A241" s="39"/>
      <c r="B241" s="40"/>
      <c r="C241" s="219" t="s">
        <v>252</v>
      </c>
      <c r="D241" s="219" t="s">
        <v>123</v>
      </c>
      <c r="E241" s="220" t="s">
        <v>253</v>
      </c>
      <c r="F241" s="221" t="s">
        <v>254</v>
      </c>
      <c r="G241" s="222" t="s">
        <v>204</v>
      </c>
      <c r="H241" s="223">
        <v>271.839</v>
      </c>
      <c r="I241" s="224"/>
      <c r="J241" s="225">
        <f>ROUND(I241*H241,2)</f>
        <v>0</v>
      </c>
      <c r="K241" s="221" t="s">
        <v>127</v>
      </c>
      <c r="L241" s="45"/>
      <c r="M241" s="226" t="s">
        <v>1</v>
      </c>
      <c r="N241" s="227" t="s">
        <v>41</v>
      </c>
      <c r="O241" s="92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128</v>
      </c>
      <c r="AT241" s="230" t="s">
        <v>123</v>
      </c>
      <c r="AU241" s="230" t="s">
        <v>85</v>
      </c>
      <c r="AY241" s="18" t="s">
        <v>121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83</v>
      </c>
      <c r="BK241" s="231">
        <f>ROUND(I241*H241,2)</f>
        <v>0</v>
      </c>
      <c r="BL241" s="18" t="s">
        <v>128</v>
      </c>
      <c r="BM241" s="230" t="s">
        <v>255</v>
      </c>
    </row>
    <row r="242" s="15" customFormat="1">
      <c r="A242" s="15"/>
      <c r="B242" s="255"/>
      <c r="C242" s="256"/>
      <c r="D242" s="234" t="s">
        <v>129</v>
      </c>
      <c r="E242" s="257" t="s">
        <v>1</v>
      </c>
      <c r="F242" s="258" t="s">
        <v>256</v>
      </c>
      <c r="G242" s="256"/>
      <c r="H242" s="257" t="s">
        <v>1</v>
      </c>
      <c r="I242" s="259"/>
      <c r="J242" s="256"/>
      <c r="K242" s="256"/>
      <c r="L242" s="260"/>
      <c r="M242" s="261"/>
      <c r="N242" s="262"/>
      <c r="O242" s="262"/>
      <c r="P242" s="262"/>
      <c r="Q242" s="262"/>
      <c r="R242" s="262"/>
      <c r="S242" s="262"/>
      <c r="T242" s="263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4" t="s">
        <v>129</v>
      </c>
      <c r="AU242" s="264" t="s">
        <v>85</v>
      </c>
      <c r="AV242" s="15" t="s">
        <v>83</v>
      </c>
      <c r="AW242" s="15" t="s">
        <v>32</v>
      </c>
      <c r="AX242" s="15" t="s">
        <v>76</v>
      </c>
      <c r="AY242" s="264" t="s">
        <v>121</v>
      </c>
    </row>
    <row r="243" s="13" customFormat="1">
      <c r="A243" s="13"/>
      <c r="B243" s="232"/>
      <c r="C243" s="233"/>
      <c r="D243" s="234" t="s">
        <v>129</v>
      </c>
      <c r="E243" s="235" t="s">
        <v>1</v>
      </c>
      <c r="F243" s="236" t="s">
        <v>257</v>
      </c>
      <c r="G243" s="233"/>
      <c r="H243" s="237">
        <v>377.76900000000001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129</v>
      </c>
      <c r="AU243" s="243" t="s">
        <v>85</v>
      </c>
      <c r="AV243" s="13" t="s">
        <v>85</v>
      </c>
      <c r="AW243" s="13" t="s">
        <v>32</v>
      </c>
      <c r="AX243" s="13" t="s">
        <v>76</v>
      </c>
      <c r="AY243" s="243" t="s">
        <v>121</v>
      </c>
    </row>
    <row r="244" s="13" customFormat="1">
      <c r="A244" s="13"/>
      <c r="B244" s="232"/>
      <c r="C244" s="233"/>
      <c r="D244" s="234" t="s">
        <v>129</v>
      </c>
      <c r="E244" s="235" t="s">
        <v>1</v>
      </c>
      <c r="F244" s="236" t="s">
        <v>258</v>
      </c>
      <c r="G244" s="233"/>
      <c r="H244" s="237">
        <v>-105.93000000000001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129</v>
      </c>
      <c r="AU244" s="243" t="s">
        <v>85</v>
      </c>
      <c r="AV244" s="13" t="s">
        <v>85</v>
      </c>
      <c r="AW244" s="13" t="s">
        <v>32</v>
      </c>
      <c r="AX244" s="13" t="s">
        <v>76</v>
      </c>
      <c r="AY244" s="243" t="s">
        <v>121</v>
      </c>
    </row>
    <row r="245" s="14" customFormat="1">
      <c r="A245" s="14"/>
      <c r="B245" s="244"/>
      <c r="C245" s="245"/>
      <c r="D245" s="234" t="s">
        <v>129</v>
      </c>
      <c r="E245" s="246" t="s">
        <v>1</v>
      </c>
      <c r="F245" s="247" t="s">
        <v>132</v>
      </c>
      <c r="G245" s="245"/>
      <c r="H245" s="248">
        <v>271.839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129</v>
      </c>
      <c r="AU245" s="254" t="s">
        <v>85</v>
      </c>
      <c r="AV245" s="14" t="s">
        <v>128</v>
      </c>
      <c r="AW245" s="14" t="s">
        <v>32</v>
      </c>
      <c r="AX245" s="14" t="s">
        <v>83</v>
      </c>
      <c r="AY245" s="254" t="s">
        <v>121</v>
      </c>
    </row>
    <row r="246" s="2" customFormat="1" ht="62.7" customHeight="1">
      <c r="A246" s="39"/>
      <c r="B246" s="40"/>
      <c r="C246" s="219" t="s">
        <v>192</v>
      </c>
      <c r="D246" s="219" t="s">
        <v>123</v>
      </c>
      <c r="E246" s="220" t="s">
        <v>259</v>
      </c>
      <c r="F246" s="221" t="s">
        <v>260</v>
      </c>
      <c r="G246" s="222" t="s">
        <v>204</v>
      </c>
      <c r="H246" s="223">
        <v>377.76900000000001</v>
      </c>
      <c r="I246" s="224"/>
      <c r="J246" s="225">
        <f>ROUND(I246*H246,2)</f>
        <v>0</v>
      </c>
      <c r="K246" s="221" t="s">
        <v>127</v>
      </c>
      <c r="L246" s="45"/>
      <c r="M246" s="226" t="s">
        <v>1</v>
      </c>
      <c r="N246" s="227" t="s">
        <v>41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128</v>
      </c>
      <c r="AT246" s="230" t="s">
        <v>123</v>
      </c>
      <c r="AU246" s="230" t="s">
        <v>85</v>
      </c>
      <c r="AY246" s="18" t="s">
        <v>121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83</v>
      </c>
      <c r="BK246" s="231">
        <f>ROUND(I246*H246,2)</f>
        <v>0</v>
      </c>
      <c r="BL246" s="18" t="s">
        <v>128</v>
      </c>
      <c r="BM246" s="230" t="s">
        <v>261</v>
      </c>
    </row>
    <row r="247" s="15" customFormat="1">
      <c r="A247" s="15"/>
      <c r="B247" s="255"/>
      <c r="C247" s="256"/>
      <c r="D247" s="234" t="s">
        <v>129</v>
      </c>
      <c r="E247" s="257" t="s">
        <v>1</v>
      </c>
      <c r="F247" s="258" t="s">
        <v>256</v>
      </c>
      <c r="G247" s="256"/>
      <c r="H247" s="257" t="s">
        <v>1</v>
      </c>
      <c r="I247" s="259"/>
      <c r="J247" s="256"/>
      <c r="K247" s="256"/>
      <c r="L247" s="260"/>
      <c r="M247" s="261"/>
      <c r="N247" s="262"/>
      <c r="O247" s="262"/>
      <c r="P247" s="262"/>
      <c r="Q247" s="262"/>
      <c r="R247" s="262"/>
      <c r="S247" s="262"/>
      <c r="T247" s="263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4" t="s">
        <v>129</v>
      </c>
      <c r="AU247" s="264" t="s">
        <v>85</v>
      </c>
      <c r="AV247" s="15" t="s">
        <v>83</v>
      </c>
      <c r="AW247" s="15" t="s">
        <v>32</v>
      </c>
      <c r="AX247" s="15" t="s">
        <v>76</v>
      </c>
      <c r="AY247" s="264" t="s">
        <v>121</v>
      </c>
    </row>
    <row r="248" s="13" customFormat="1">
      <c r="A248" s="13"/>
      <c r="B248" s="232"/>
      <c r="C248" s="233"/>
      <c r="D248" s="234" t="s">
        <v>129</v>
      </c>
      <c r="E248" s="235" t="s">
        <v>1</v>
      </c>
      <c r="F248" s="236" t="s">
        <v>257</v>
      </c>
      <c r="G248" s="233"/>
      <c r="H248" s="237">
        <v>377.76900000000001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129</v>
      </c>
      <c r="AU248" s="243" t="s">
        <v>85</v>
      </c>
      <c r="AV248" s="13" t="s">
        <v>85</v>
      </c>
      <c r="AW248" s="13" t="s">
        <v>32</v>
      </c>
      <c r="AX248" s="13" t="s">
        <v>76</v>
      </c>
      <c r="AY248" s="243" t="s">
        <v>121</v>
      </c>
    </row>
    <row r="249" s="14" customFormat="1">
      <c r="A249" s="14"/>
      <c r="B249" s="244"/>
      <c r="C249" s="245"/>
      <c r="D249" s="234" t="s">
        <v>129</v>
      </c>
      <c r="E249" s="246" t="s">
        <v>1</v>
      </c>
      <c r="F249" s="247" t="s">
        <v>132</v>
      </c>
      <c r="G249" s="245"/>
      <c r="H249" s="248">
        <v>377.76900000000001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129</v>
      </c>
      <c r="AU249" s="254" t="s">
        <v>85</v>
      </c>
      <c r="AV249" s="14" t="s">
        <v>128</v>
      </c>
      <c r="AW249" s="14" t="s">
        <v>32</v>
      </c>
      <c r="AX249" s="14" t="s">
        <v>83</v>
      </c>
      <c r="AY249" s="254" t="s">
        <v>121</v>
      </c>
    </row>
    <row r="250" s="2" customFormat="1" ht="44.25" customHeight="1">
      <c r="A250" s="39"/>
      <c r="B250" s="40"/>
      <c r="C250" s="219" t="s">
        <v>262</v>
      </c>
      <c r="D250" s="290" t="s">
        <v>123</v>
      </c>
      <c r="E250" s="220" t="s">
        <v>263</v>
      </c>
      <c r="F250" s="221" t="s">
        <v>264</v>
      </c>
      <c r="G250" s="222" t="s">
        <v>265</v>
      </c>
      <c r="H250" s="223">
        <v>1169.2940000000001</v>
      </c>
      <c r="I250" s="224"/>
      <c r="J250" s="225">
        <f>ROUND(I250*H250,2)</f>
        <v>0</v>
      </c>
      <c r="K250" s="221" t="s">
        <v>266</v>
      </c>
      <c r="L250" s="45"/>
      <c r="M250" s="226" t="s">
        <v>1</v>
      </c>
      <c r="N250" s="227" t="s">
        <v>41</v>
      </c>
      <c r="O250" s="92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128</v>
      </c>
      <c r="AT250" s="230" t="s">
        <v>123</v>
      </c>
      <c r="AU250" s="230" t="s">
        <v>85</v>
      </c>
      <c r="AY250" s="18" t="s">
        <v>121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83</v>
      </c>
      <c r="BK250" s="231">
        <f>ROUND(I250*H250,2)</f>
        <v>0</v>
      </c>
      <c r="BL250" s="18" t="s">
        <v>128</v>
      </c>
      <c r="BM250" s="230" t="s">
        <v>267</v>
      </c>
    </row>
    <row r="251" s="13" customFormat="1">
      <c r="A251" s="13"/>
      <c r="B251" s="232"/>
      <c r="C251" s="233"/>
      <c r="D251" s="234" t="s">
        <v>129</v>
      </c>
      <c r="E251" s="235" t="s">
        <v>1</v>
      </c>
      <c r="F251" s="236" t="s">
        <v>268</v>
      </c>
      <c r="G251" s="233"/>
      <c r="H251" s="237">
        <v>489.31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129</v>
      </c>
      <c r="AU251" s="243" t="s">
        <v>85</v>
      </c>
      <c r="AV251" s="13" t="s">
        <v>85</v>
      </c>
      <c r="AW251" s="13" t="s">
        <v>32</v>
      </c>
      <c r="AX251" s="13" t="s">
        <v>76</v>
      </c>
      <c r="AY251" s="243" t="s">
        <v>121</v>
      </c>
    </row>
    <row r="252" s="13" customFormat="1">
      <c r="A252" s="13"/>
      <c r="B252" s="232"/>
      <c r="C252" s="233"/>
      <c r="D252" s="234" t="s">
        <v>129</v>
      </c>
      <c r="E252" s="235" t="s">
        <v>1</v>
      </c>
      <c r="F252" s="236" t="s">
        <v>269</v>
      </c>
      <c r="G252" s="233"/>
      <c r="H252" s="237">
        <v>679.98400000000004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129</v>
      </c>
      <c r="AU252" s="243" t="s">
        <v>85</v>
      </c>
      <c r="AV252" s="13" t="s">
        <v>85</v>
      </c>
      <c r="AW252" s="13" t="s">
        <v>32</v>
      </c>
      <c r="AX252" s="13" t="s">
        <v>76</v>
      </c>
      <c r="AY252" s="243" t="s">
        <v>121</v>
      </c>
    </row>
    <row r="253" s="14" customFormat="1">
      <c r="A253" s="14"/>
      <c r="B253" s="244"/>
      <c r="C253" s="245"/>
      <c r="D253" s="234" t="s">
        <v>129</v>
      </c>
      <c r="E253" s="246" t="s">
        <v>1</v>
      </c>
      <c r="F253" s="247" t="s">
        <v>132</v>
      </c>
      <c r="G253" s="245"/>
      <c r="H253" s="248">
        <v>1169.2940000000001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129</v>
      </c>
      <c r="AU253" s="254" t="s">
        <v>85</v>
      </c>
      <c r="AV253" s="14" t="s">
        <v>128</v>
      </c>
      <c r="AW253" s="14" t="s">
        <v>32</v>
      </c>
      <c r="AX253" s="14" t="s">
        <v>83</v>
      </c>
      <c r="AY253" s="254" t="s">
        <v>121</v>
      </c>
    </row>
    <row r="254" s="2" customFormat="1" ht="44.25" customHeight="1">
      <c r="A254" s="39"/>
      <c r="B254" s="40"/>
      <c r="C254" s="219" t="s">
        <v>197</v>
      </c>
      <c r="D254" s="219" t="s">
        <v>123</v>
      </c>
      <c r="E254" s="220" t="s">
        <v>270</v>
      </c>
      <c r="F254" s="221" t="s">
        <v>271</v>
      </c>
      <c r="G254" s="222" t="s">
        <v>204</v>
      </c>
      <c r="H254" s="223">
        <v>441.48000000000002</v>
      </c>
      <c r="I254" s="224"/>
      <c r="J254" s="225">
        <f>ROUND(I254*H254,2)</f>
        <v>0</v>
      </c>
      <c r="K254" s="221" t="s">
        <v>127</v>
      </c>
      <c r="L254" s="45"/>
      <c r="M254" s="226" t="s">
        <v>1</v>
      </c>
      <c r="N254" s="227" t="s">
        <v>41</v>
      </c>
      <c r="O254" s="92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128</v>
      </c>
      <c r="AT254" s="230" t="s">
        <v>123</v>
      </c>
      <c r="AU254" s="230" t="s">
        <v>85</v>
      </c>
      <c r="AY254" s="18" t="s">
        <v>121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83</v>
      </c>
      <c r="BK254" s="231">
        <f>ROUND(I254*H254,2)</f>
        <v>0</v>
      </c>
      <c r="BL254" s="18" t="s">
        <v>128</v>
      </c>
      <c r="BM254" s="230" t="s">
        <v>272</v>
      </c>
    </row>
    <row r="255" s="15" customFormat="1">
      <c r="A255" s="15"/>
      <c r="B255" s="255"/>
      <c r="C255" s="256"/>
      <c r="D255" s="234" t="s">
        <v>129</v>
      </c>
      <c r="E255" s="257" t="s">
        <v>1</v>
      </c>
      <c r="F255" s="258" t="s">
        <v>211</v>
      </c>
      <c r="G255" s="256"/>
      <c r="H255" s="257" t="s">
        <v>1</v>
      </c>
      <c r="I255" s="259"/>
      <c r="J255" s="256"/>
      <c r="K255" s="256"/>
      <c r="L255" s="260"/>
      <c r="M255" s="261"/>
      <c r="N255" s="262"/>
      <c r="O255" s="262"/>
      <c r="P255" s="262"/>
      <c r="Q255" s="262"/>
      <c r="R255" s="262"/>
      <c r="S255" s="262"/>
      <c r="T255" s="263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4" t="s">
        <v>129</v>
      </c>
      <c r="AU255" s="264" t="s">
        <v>85</v>
      </c>
      <c r="AV255" s="15" t="s">
        <v>83</v>
      </c>
      <c r="AW255" s="15" t="s">
        <v>32</v>
      </c>
      <c r="AX255" s="15" t="s">
        <v>76</v>
      </c>
      <c r="AY255" s="264" t="s">
        <v>121</v>
      </c>
    </row>
    <row r="256" s="15" customFormat="1">
      <c r="A256" s="15"/>
      <c r="B256" s="255"/>
      <c r="C256" s="256"/>
      <c r="D256" s="234" t="s">
        <v>129</v>
      </c>
      <c r="E256" s="257" t="s">
        <v>1</v>
      </c>
      <c r="F256" s="258" t="s">
        <v>212</v>
      </c>
      <c r="G256" s="256"/>
      <c r="H256" s="257" t="s">
        <v>1</v>
      </c>
      <c r="I256" s="259"/>
      <c r="J256" s="256"/>
      <c r="K256" s="256"/>
      <c r="L256" s="260"/>
      <c r="M256" s="261"/>
      <c r="N256" s="262"/>
      <c r="O256" s="262"/>
      <c r="P256" s="262"/>
      <c r="Q256" s="262"/>
      <c r="R256" s="262"/>
      <c r="S256" s="262"/>
      <c r="T256" s="263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4" t="s">
        <v>129</v>
      </c>
      <c r="AU256" s="264" t="s">
        <v>85</v>
      </c>
      <c r="AV256" s="15" t="s">
        <v>83</v>
      </c>
      <c r="AW256" s="15" t="s">
        <v>32</v>
      </c>
      <c r="AX256" s="15" t="s">
        <v>76</v>
      </c>
      <c r="AY256" s="264" t="s">
        <v>121</v>
      </c>
    </row>
    <row r="257" s="15" customFormat="1">
      <c r="A257" s="15"/>
      <c r="B257" s="255"/>
      <c r="C257" s="256"/>
      <c r="D257" s="234" t="s">
        <v>129</v>
      </c>
      <c r="E257" s="257" t="s">
        <v>1</v>
      </c>
      <c r="F257" s="258" t="s">
        <v>214</v>
      </c>
      <c r="G257" s="256"/>
      <c r="H257" s="257" t="s">
        <v>1</v>
      </c>
      <c r="I257" s="259"/>
      <c r="J257" s="256"/>
      <c r="K257" s="256"/>
      <c r="L257" s="260"/>
      <c r="M257" s="261"/>
      <c r="N257" s="262"/>
      <c r="O257" s="262"/>
      <c r="P257" s="262"/>
      <c r="Q257" s="262"/>
      <c r="R257" s="262"/>
      <c r="S257" s="262"/>
      <c r="T257" s="263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4" t="s">
        <v>129</v>
      </c>
      <c r="AU257" s="264" t="s">
        <v>85</v>
      </c>
      <c r="AV257" s="15" t="s">
        <v>83</v>
      </c>
      <c r="AW257" s="15" t="s">
        <v>32</v>
      </c>
      <c r="AX257" s="15" t="s">
        <v>76</v>
      </c>
      <c r="AY257" s="264" t="s">
        <v>121</v>
      </c>
    </row>
    <row r="258" s="13" customFormat="1">
      <c r="A258" s="13"/>
      <c r="B258" s="232"/>
      <c r="C258" s="233"/>
      <c r="D258" s="234" t="s">
        <v>129</v>
      </c>
      <c r="E258" s="235" t="s">
        <v>1</v>
      </c>
      <c r="F258" s="236" t="s">
        <v>273</v>
      </c>
      <c r="G258" s="233"/>
      <c r="H258" s="237">
        <v>266.94999999999999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129</v>
      </c>
      <c r="AU258" s="243" t="s">
        <v>85</v>
      </c>
      <c r="AV258" s="13" t="s">
        <v>85</v>
      </c>
      <c r="AW258" s="13" t="s">
        <v>32</v>
      </c>
      <c r="AX258" s="13" t="s">
        <v>76</v>
      </c>
      <c r="AY258" s="243" t="s">
        <v>121</v>
      </c>
    </row>
    <row r="259" s="13" customFormat="1">
      <c r="A259" s="13"/>
      <c r="B259" s="232"/>
      <c r="C259" s="233"/>
      <c r="D259" s="234" t="s">
        <v>129</v>
      </c>
      <c r="E259" s="235" t="s">
        <v>1</v>
      </c>
      <c r="F259" s="236" t="s">
        <v>274</v>
      </c>
      <c r="G259" s="233"/>
      <c r="H259" s="237">
        <v>94.569999999999993</v>
      </c>
      <c r="I259" s="238"/>
      <c r="J259" s="233"/>
      <c r="K259" s="233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129</v>
      </c>
      <c r="AU259" s="243" t="s">
        <v>85</v>
      </c>
      <c r="AV259" s="13" t="s">
        <v>85</v>
      </c>
      <c r="AW259" s="13" t="s">
        <v>32</v>
      </c>
      <c r="AX259" s="13" t="s">
        <v>76</v>
      </c>
      <c r="AY259" s="243" t="s">
        <v>121</v>
      </c>
    </row>
    <row r="260" s="15" customFormat="1">
      <c r="A260" s="15"/>
      <c r="B260" s="255"/>
      <c r="C260" s="256"/>
      <c r="D260" s="234" t="s">
        <v>129</v>
      </c>
      <c r="E260" s="257" t="s">
        <v>1</v>
      </c>
      <c r="F260" s="258" t="s">
        <v>218</v>
      </c>
      <c r="G260" s="256"/>
      <c r="H260" s="257" t="s">
        <v>1</v>
      </c>
      <c r="I260" s="259"/>
      <c r="J260" s="256"/>
      <c r="K260" s="256"/>
      <c r="L260" s="260"/>
      <c r="M260" s="261"/>
      <c r="N260" s="262"/>
      <c r="O260" s="262"/>
      <c r="P260" s="262"/>
      <c r="Q260" s="262"/>
      <c r="R260" s="262"/>
      <c r="S260" s="262"/>
      <c r="T260" s="263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4" t="s">
        <v>129</v>
      </c>
      <c r="AU260" s="264" t="s">
        <v>85</v>
      </c>
      <c r="AV260" s="15" t="s">
        <v>83</v>
      </c>
      <c r="AW260" s="15" t="s">
        <v>32</v>
      </c>
      <c r="AX260" s="15" t="s">
        <v>76</v>
      </c>
      <c r="AY260" s="264" t="s">
        <v>121</v>
      </c>
    </row>
    <row r="261" s="13" customFormat="1">
      <c r="A261" s="13"/>
      <c r="B261" s="232"/>
      <c r="C261" s="233"/>
      <c r="D261" s="234" t="s">
        <v>129</v>
      </c>
      <c r="E261" s="235" t="s">
        <v>1</v>
      </c>
      <c r="F261" s="236" t="s">
        <v>275</v>
      </c>
      <c r="G261" s="233"/>
      <c r="H261" s="237">
        <v>18.300000000000001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129</v>
      </c>
      <c r="AU261" s="243" t="s">
        <v>85</v>
      </c>
      <c r="AV261" s="13" t="s">
        <v>85</v>
      </c>
      <c r="AW261" s="13" t="s">
        <v>32</v>
      </c>
      <c r="AX261" s="13" t="s">
        <v>76</v>
      </c>
      <c r="AY261" s="243" t="s">
        <v>121</v>
      </c>
    </row>
    <row r="262" s="15" customFormat="1">
      <c r="A262" s="15"/>
      <c r="B262" s="255"/>
      <c r="C262" s="256"/>
      <c r="D262" s="234" t="s">
        <v>129</v>
      </c>
      <c r="E262" s="257" t="s">
        <v>1</v>
      </c>
      <c r="F262" s="258" t="s">
        <v>221</v>
      </c>
      <c r="G262" s="256"/>
      <c r="H262" s="257" t="s">
        <v>1</v>
      </c>
      <c r="I262" s="259"/>
      <c r="J262" s="256"/>
      <c r="K262" s="256"/>
      <c r="L262" s="260"/>
      <c r="M262" s="261"/>
      <c r="N262" s="262"/>
      <c r="O262" s="262"/>
      <c r="P262" s="262"/>
      <c r="Q262" s="262"/>
      <c r="R262" s="262"/>
      <c r="S262" s="262"/>
      <c r="T262" s="263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4" t="s">
        <v>129</v>
      </c>
      <c r="AU262" s="264" t="s">
        <v>85</v>
      </c>
      <c r="AV262" s="15" t="s">
        <v>83</v>
      </c>
      <c r="AW262" s="15" t="s">
        <v>32</v>
      </c>
      <c r="AX262" s="15" t="s">
        <v>76</v>
      </c>
      <c r="AY262" s="264" t="s">
        <v>121</v>
      </c>
    </row>
    <row r="263" s="13" customFormat="1">
      <c r="A263" s="13"/>
      <c r="B263" s="232"/>
      <c r="C263" s="233"/>
      <c r="D263" s="234" t="s">
        <v>129</v>
      </c>
      <c r="E263" s="235" t="s">
        <v>1</v>
      </c>
      <c r="F263" s="236" t="s">
        <v>276</v>
      </c>
      <c r="G263" s="233"/>
      <c r="H263" s="237">
        <v>50.299999999999997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129</v>
      </c>
      <c r="AU263" s="243" t="s">
        <v>85</v>
      </c>
      <c r="AV263" s="13" t="s">
        <v>85</v>
      </c>
      <c r="AW263" s="13" t="s">
        <v>32</v>
      </c>
      <c r="AX263" s="13" t="s">
        <v>76</v>
      </c>
      <c r="AY263" s="243" t="s">
        <v>121</v>
      </c>
    </row>
    <row r="264" s="13" customFormat="1">
      <c r="A264" s="13"/>
      <c r="B264" s="232"/>
      <c r="C264" s="233"/>
      <c r="D264" s="234" t="s">
        <v>129</v>
      </c>
      <c r="E264" s="235" t="s">
        <v>1</v>
      </c>
      <c r="F264" s="236" t="s">
        <v>277</v>
      </c>
      <c r="G264" s="233"/>
      <c r="H264" s="237">
        <v>11.359999999999999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129</v>
      </c>
      <c r="AU264" s="243" t="s">
        <v>85</v>
      </c>
      <c r="AV264" s="13" t="s">
        <v>85</v>
      </c>
      <c r="AW264" s="13" t="s">
        <v>32</v>
      </c>
      <c r="AX264" s="13" t="s">
        <v>76</v>
      </c>
      <c r="AY264" s="243" t="s">
        <v>121</v>
      </c>
    </row>
    <row r="265" s="14" customFormat="1">
      <c r="A265" s="14"/>
      <c r="B265" s="244"/>
      <c r="C265" s="245"/>
      <c r="D265" s="234" t="s">
        <v>129</v>
      </c>
      <c r="E265" s="246" t="s">
        <v>1</v>
      </c>
      <c r="F265" s="247" t="s">
        <v>132</v>
      </c>
      <c r="G265" s="245"/>
      <c r="H265" s="248">
        <v>441.48000000000002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129</v>
      </c>
      <c r="AU265" s="254" t="s">
        <v>85</v>
      </c>
      <c r="AV265" s="14" t="s">
        <v>128</v>
      </c>
      <c r="AW265" s="14" t="s">
        <v>32</v>
      </c>
      <c r="AX265" s="14" t="s">
        <v>83</v>
      </c>
      <c r="AY265" s="254" t="s">
        <v>121</v>
      </c>
    </row>
    <row r="266" s="2" customFormat="1" ht="16.5" customHeight="1">
      <c r="A266" s="39"/>
      <c r="B266" s="40"/>
      <c r="C266" s="280" t="s">
        <v>278</v>
      </c>
      <c r="D266" s="280" t="s">
        <v>231</v>
      </c>
      <c r="E266" s="281" t="s">
        <v>279</v>
      </c>
      <c r="F266" s="282" t="s">
        <v>280</v>
      </c>
      <c r="G266" s="283" t="s">
        <v>265</v>
      </c>
      <c r="H266" s="284">
        <v>652.79999999999995</v>
      </c>
      <c r="I266" s="285"/>
      <c r="J266" s="286">
        <f>ROUND(I266*H266,2)</f>
        <v>0</v>
      </c>
      <c r="K266" s="282" t="s">
        <v>1</v>
      </c>
      <c r="L266" s="287"/>
      <c r="M266" s="288" t="s">
        <v>1</v>
      </c>
      <c r="N266" s="289" t="s">
        <v>41</v>
      </c>
      <c r="O266" s="92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150</v>
      </c>
      <c r="AT266" s="230" t="s">
        <v>231</v>
      </c>
      <c r="AU266" s="230" t="s">
        <v>85</v>
      </c>
      <c r="AY266" s="18" t="s">
        <v>121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83</v>
      </c>
      <c r="BK266" s="231">
        <f>ROUND(I266*H266,2)</f>
        <v>0</v>
      </c>
      <c r="BL266" s="18" t="s">
        <v>128</v>
      </c>
      <c r="BM266" s="230" t="s">
        <v>281</v>
      </c>
    </row>
    <row r="267" s="13" customFormat="1">
      <c r="A267" s="13"/>
      <c r="B267" s="232"/>
      <c r="C267" s="233"/>
      <c r="D267" s="234" t="s">
        <v>129</v>
      </c>
      <c r="E267" s="235" t="s">
        <v>1</v>
      </c>
      <c r="F267" s="236" t="s">
        <v>282</v>
      </c>
      <c r="G267" s="233"/>
      <c r="H267" s="237">
        <v>533.89999999999998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129</v>
      </c>
      <c r="AU267" s="243" t="s">
        <v>85</v>
      </c>
      <c r="AV267" s="13" t="s">
        <v>85</v>
      </c>
      <c r="AW267" s="13" t="s">
        <v>32</v>
      </c>
      <c r="AX267" s="13" t="s">
        <v>76</v>
      </c>
      <c r="AY267" s="243" t="s">
        <v>121</v>
      </c>
    </row>
    <row r="268" s="13" customFormat="1">
      <c r="A268" s="13"/>
      <c r="B268" s="232"/>
      <c r="C268" s="233"/>
      <c r="D268" s="234" t="s">
        <v>129</v>
      </c>
      <c r="E268" s="235" t="s">
        <v>1</v>
      </c>
      <c r="F268" s="236" t="s">
        <v>283</v>
      </c>
      <c r="G268" s="233"/>
      <c r="H268" s="237">
        <v>18.300000000000001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129</v>
      </c>
      <c r="AU268" s="243" t="s">
        <v>85</v>
      </c>
      <c r="AV268" s="13" t="s">
        <v>85</v>
      </c>
      <c r="AW268" s="13" t="s">
        <v>32</v>
      </c>
      <c r="AX268" s="13" t="s">
        <v>76</v>
      </c>
      <c r="AY268" s="243" t="s">
        <v>121</v>
      </c>
    </row>
    <row r="269" s="13" customFormat="1">
      <c r="A269" s="13"/>
      <c r="B269" s="232"/>
      <c r="C269" s="233"/>
      <c r="D269" s="234" t="s">
        <v>129</v>
      </c>
      <c r="E269" s="235" t="s">
        <v>1</v>
      </c>
      <c r="F269" s="236" t="s">
        <v>284</v>
      </c>
      <c r="G269" s="233"/>
      <c r="H269" s="237">
        <v>100.59999999999999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129</v>
      </c>
      <c r="AU269" s="243" t="s">
        <v>85</v>
      </c>
      <c r="AV269" s="13" t="s">
        <v>85</v>
      </c>
      <c r="AW269" s="13" t="s">
        <v>32</v>
      </c>
      <c r="AX269" s="13" t="s">
        <v>76</v>
      </c>
      <c r="AY269" s="243" t="s">
        <v>121</v>
      </c>
    </row>
    <row r="270" s="14" customFormat="1">
      <c r="A270" s="14"/>
      <c r="B270" s="244"/>
      <c r="C270" s="245"/>
      <c r="D270" s="234" t="s">
        <v>129</v>
      </c>
      <c r="E270" s="246" t="s">
        <v>1</v>
      </c>
      <c r="F270" s="247" t="s">
        <v>132</v>
      </c>
      <c r="G270" s="245"/>
      <c r="H270" s="248">
        <v>652.79999999999995</v>
      </c>
      <c r="I270" s="249"/>
      <c r="J270" s="245"/>
      <c r="K270" s="245"/>
      <c r="L270" s="250"/>
      <c r="M270" s="251"/>
      <c r="N270" s="252"/>
      <c r="O270" s="252"/>
      <c r="P270" s="252"/>
      <c r="Q270" s="252"/>
      <c r="R270" s="252"/>
      <c r="S270" s="252"/>
      <c r="T270" s="25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4" t="s">
        <v>129</v>
      </c>
      <c r="AU270" s="254" t="s">
        <v>85</v>
      </c>
      <c r="AV270" s="14" t="s">
        <v>128</v>
      </c>
      <c r="AW270" s="14" t="s">
        <v>32</v>
      </c>
      <c r="AX270" s="14" t="s">
        <v>83</v>
      </c>
      <c r="AY270" s="254" t="s">
        <v>121</v>
      </c>
    </row>
    <row r="271" s="2" customFormat="1" ht="66.75" customHeight="1">
      <c r="A271" s="39"/>
      <c r="B271" s="40"/>
      <c r="C271" s="219" t="s">
        <v>205</v>
      </c>
      <c r="D271" s="219" t="s">
        <v>123</v>
      </c>
      <c r="E271" s="220" t="s">
        <v>285</v>
      </c>
      <c r="F271" s="221" t="s">
        <v>286</v>
      </c>
      <c r="G271" s="222" t="s">
        <v>204</v>
      </c>
      <c r="H271" s="223">
        <v>193.03999999999999</v>
      </c>
      <c r="I271" s="224"/>
      <c r="J271" s="225">
        <f>ROUND(I271*H271,2)</f>
        <v>0</v>
      </c>
      <c r="K271" s="221" t="s">
        <v>127</v>
      </c>
      <c r="L271" s="45"/>
      <c r="M271" s="226" t="s">
        <v>1</v>
      </c>
      <c r="N271" s="227" t="s">
        <v>41</v>
      </c>
      <c r="O271" s="92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128</v>
      </c>
      <c r="AT271" s="230" t="s">
        <v>123</v>
      </c>
      <c r="AU271" s="230" t="s">
        <v>85</v>
      </c>
      <c r="AY271" s="18" t="s">
        <v>121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83</v>
      </c>
      <c r="BK271" s="231">
        <f>ROUND(I271*H271,2)</f>
        <v>0</v>
      </c>
      <c r="BL271" s="18" t="s">
        <v>128</v>
      </c>
      <c r="BM271" s="230" t="s">
        <v>287</v>
      </c>
    </row>
    <row r="272" s="15" customFormat="1">
      <c r="A272" s="15"/>
      <c r="B272" s="255"/>
      <c r="C272" s="256"/>
      <c r="D272" s="234" t="s">
        <v>129</v>
      </c>
      <c r="E272" s="257" t="s">
        <v>1</v>
      </c>
      <c r="F272" s="258" t="s">
        <v>211</v>
      </c>
      <c r="G272" s="256"/>
      <c r="H272" s="257" t="s">
        <v>1</v>
      </c>
      <c r="I272" s="259"/>
      <c r="J272" s="256"/>
      <c r="K272" s="256"/>
      <c r="L272" s="260"/>
      <c r="M272" s="261"/>
      <c r="N272" s="262"/>
      <c r="O272" s="262"/>
      <c r="P272" s="262"/>
      <c r="Q272" s="262"/>
      <c r="R272" s="262"/>
      <c r="S272" s="262"/>
      <c r="T272" s="263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4" t="s">
        <v>129</v>
      </c>
      <c r="AU272" s="264" t="s">
        <v>85</v>
      </c>
      <c r="AV272" s="15" t="s">
        <v>83</v>
      </c>
      <c r="AW272" s="15" t="s">
        <v>32</v>
      </c>
      <c r="AX272" s="15" t="s">
        <v>76</v>
      </c>
      <c r="AY272" s="264" t="s">
        <v>121</v>
      </c>
    </row>
    <row r="273" s="15" customFormat="1">
      <c r="A273" s="15"/>
      <c r="B273" s="255"/>
      <c r="C273" s="256"/>
      <c r="D273" s="234" t="s">
        <v>129</v>
      </c>
      <c r="E273" s="257" t="s">
        <v>1</v>
      </c>
      <c r="F273" s="258" t="s">
        <v>212</v>
      </c>
      <c r="G273" s="256"/>
      <c r="H273" s="257" t="s">
        <v>1</v>
      </c>
      <c r="I273" s="259"/>
      <c r="J273" s="256"/>
      <c r="K273" s="256"/>
      <c r="L273" s="260"/>
      <c r="M273" s="261"/>
      <c r="N273" s="262"/>
      <c r="O273" s="262"/>
      <c r="P273" s="262"/>
      <c r="Q273" s="262"/>
      <c r="R273" s="262"/>
      <c r="S273" s="262"/>
      <c r="T273" s="263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4" t="s">
        <v>129</v>
      </c>
      <c r="AU273" s="264" t="s">
        <v>85</v>
      </c>
      <c r="AV273" s="15" t="s">
        <v>83</v>
      </c>
      <c r="AW273" s="15" t="s">
        <v>32</v>
      </c>
      <c r="AX273" s="15" t="s">
        <v>76</v>
      </c>
      <c r="AY273" s="264" t="s">
        <v>121</v>
      </c>
    </row>
    <row r="274" s="13" customFormat="1">
      <c r="A274" s="13"/>
      <c r="B274" s="232"/>
      <c r="C274" s="233"/>
      <c r="D274" s="234" t="s">
        <v>129</v>
      </c>
      <c r="E274" s="235" t="s">
        <v>1</v>
      </c>
      <c r="F274" s="236" t="s">
        <v>288</v>
      </c>
      <c r="G274" s="233"/>
      <c r="H274" s="237">
        <v>169.53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129</v>
      </c>
      <c r="AU274" s="243" t="s">
        <v>85</v>
      </c>
      <c r="AV274" s="13" t="s">
        <v>85</v>
      </c>
      <c r="AW274" s="13" t="s">
        <v>32</v>
      </c>
      <c r="AX274" s="13" t="s">
        <v>76</v>
      </c>
      <c r="AY274" s="243" t="s">
        <v>121</v>
      </c>
    </row>
    <row r="275" s="13" customFormat="1">
      <c r="A275" s="13"/>
      <c r="B275" s="232"/>
      <c r="C275" s="233"/>
      <c r="D275" s="234" t="s">
        <v>129</v>
      </c>
      <c r="E275" s="235" t="s">
        <v>1</v>
      </c>
      <c r="F275" s="236" t="s">
        <v>289</v>
      </c>
      <c r="G275" s="233"/>
      <c r="H275" s="237">
        <v>5.46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129</v>
      </c>
      <c r="AU275" s="243" t="s">
        <v>85</v>
      </c>
      <c r="AV275" s="13" t="s">
        <v>85</v>
      </c>
      <c r="AW275" s="13" t="s">
        <v>32</v>
      </c>
      <c r="AX275" s="13" t="s">
        <v>76</v>
      </c>
      <c r="AY275" s="243" t="s">
        <v>121</v>
      </c>
    </row>
    <row r="276" s="13" customFormat="1">
      <c r="A276" s="13"/>
      <c r="B276" s="232"/>
      <c r="C276" s="233"/>
      <c r="D276" s="234" t="s">
        <v>129</v>
      </c>
      <c r="E276" s="235" t="s">
        <v>1</v>
      </c>
      <c r="F276" s="236" t="s">
        <v>290</v>
      </c>
      <c r="G276" s="233"/>
      <c r="H276" s="237">
        <v>18.050000000000001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129</v>
      </c>
      <c r="AU276" s="243" t="s">
        <v>85</v>
      </c>
      <c r="AV276" s="13" t="s">
        <v>85</v>
      </c>
      <c r="AW276" s="13" t="s">
        <v>32</v>
      </c>
      <c r="AX276" s="13" t="s">
        <v>76</v>
      </c>
      <c r="AY276" s="243" t="s">
        <v>121</v>
      </c>
    </row>
    <row r="277" s="14" customFormat="1">
      <c r="A277" s="14"/>
      <c r="B277" s="244"/>
      <c r="C277" s="245"/>
      <c r="D277" s="234" t="s">
        <v>129</v>
      </c>
      <c r="E277" s="246" t="s">
        <v>1</v>
      </c>
      <c r="F277" s="247" t="s">
        <v>132</v>
      </c>
      <c r="G277" s="245"/>
      <c r="H277" s="248">
        <v>193.04000000000002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129</v>
      </c>
      <c r="AU277" s="254" t="s">
        <v>85</v>
      </c>
      <c r="AV277" s="14" t="s">
        <v>128</v>
      </c>
      <c r="AW277" s="14" t="s">
        <v>32</v>
      </c>
      <c r="AX277" s="14" t="s">
        <v>83</v>
      </c>
      <c r="AY277" s="254" t="s">
        <v>121</v>
      </c>
    </row>
    <row r="278" s="2" customFormat="1" ht="16.5" customHeight="1">
      <c r="A278" s="39"/>
      <c r="B278" s="40"/>
      <c r="C278" s="280" t="s">
        <v>291</v>
      </c>
      <c r="D278" s="280" t="s">
        <v>231</v>
      </c>
      <c r="E278" s="281" t="s">
        <v>292</v>
      </c>
      <c r="F278" s="282" t="s">
        <v>293</v>
      </c>
      <c r="G278" s="283" t="s">
        <v>265</v>
      </c>
      <c r="H278" s="284">
        <v>386.07999999999998</v>
      </c>
      <c r="I278" s="285"/>
      <c r="J278" s="286">
        <f>ROUND(I278*H278,2)</f>
        <v>0</v>
      </c>
      <c r="K278" s="282" t="s">
        <v>127</v>
      </c>
      <c r="L278" s="287"/>
      <c r="M278" s="288" t="s">
        <v>1</v>
      </c>
      <c r="N278" s="289" t="s">
        <v>41</v>
      </c>
      <c r="O278" s="92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150</v>
      </c>
      <c r="AT278" s="230" t="s">
        <v>231</v>
      </c>
      <c r="AU278" s="230" t="s">
        <v>85</v>
      </c>
      <c r="AY278" s="18" t="s">
        <v>121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83</v>
      </c>
      <c r="BK278" s="231">
        <f>ROUND(I278*H278,2)</f>
        <v>0</v>
      </c>
      <c r="BL278" s="18" t="s">
        <v>128</v>
      </c>
      <c r="BM278" s="230" t="s">
        <v>294</v>
      </c>
    </row>
    <row r="279" s="2" customFormat="1">
      <c r="A279" s="39"/>
      <c r="B279" s="40"/>
      <c r="C279" s="41"/>
      <c r="D279" s="234" t="s">
        <v>168</v>
      </c>
      <c r="E279" s="41"/>
      <c r="F279" s="265" t="s">
        <v>295</v>
      </c>
      <c r="G279" s="41"/>
      <c r="H279" s="41"/>
      <c r="I279" s="266"/>
      <c r="J279" s="41"/>
      <c r="K279" s="41"/>
      <c r="L279" s="45"/>
      <c r="M279" s="267"/>
      <c r="N279" s="268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168</v>
      </c>
      <c r="AU279" s="18" t="s">
        <v>85</v>
      </c>
    </row>
    <row r="280" s="13" customFormat="1">
      <c r="A280" s="13"/>
      <c r="B280" s="232"/>
      <c r="C280" s="233"/>
      <c r="D280" s="234" t="s">
        <v>129</v>
      </c>
      <c r="E280" s="235" t="s">
        <v>1</v>
      </c>
      <c r="F280" s="236" t="s">
        <v>296</v>
      </c>
      <c r="G280" s="233"/>
      <c r="H280" s="237">
        <v>386.07999999999998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129</v>
      </c>
      <c r="AU280" s="243" t="s">
        <v>85</v>
      </c>
      <c r="AV280" s="13" t="s">
        <v>85</v>
      </c>
      <c r="AW280" s="13" t="s">
        <v>32</v>
      </c>
      <c r="AX280" s="13" t="s">
        <v>76</v>
      </c>
      <c r="AY280" s="243" t="s">
        <v>121</v>
      </c>
    </row>
    <row r="281" s="14" customFormat="1">
      <c r="A281" s="14"/>
      <c r="B281" s="244"/>
      <c r="C281" s="245"/>
      <c r="D281" s="234" t="s">
        <v>129</v>
      </c>
      <c r="E281" s="246" t="s">
        <v>1</v>
      </c>
      <c r="F281" s="247" t="s">
        <v>132</v>
      </c>
      <c r="G281" s="245"/>
      <c r="H281" s="248">
        <v>386.07999999999998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129</v>
      </c>
      <c r="AU281" s="254" t="s">
        <v>85</v>
      </c>
      <c r="AV281" s="14" t="s">
        <v>128</v>
      </c>
      <c r="AW281" s="14" t="s">
        <v>32</v>
      </c>
      <c r="AX281" s="14" t="s">
        <v>83</v>
      </c>
      <c r="AY281" s="254" t="s">
        <v>121</v>
      </c>
    </row>
    <row r="282" s="2" customFormat="1" ht="55.5" customHeight="1">
      <c r="A282" s="39"/>
      <c r="B282" s="40"/>
      <c r="C282" s="219" t="s">
        <v>210</v>
      </c>
      <c r="D282" s="219" t="s">
        <v>123</v>
      </c>
      <c r="E282" s="220" t="s">
        <v>297</v>
      </c>
      <c r="F282" s="221" t="s">
        <v>298</v>
      </c>
      <c r="G282" s="222" t="s">
        <v>126</v>
      </c>
      <c r="H282" s="223">
        <v>66.159999999999997</v>
      </c>
      <c r="I282" s="224"/>
      <c r="J282" s="225">
        <f>ROUND(I282*H282,2)</f>
        <v>0</v>
      </c>
      <c r="K282" s="221" t="s">
        <v>127</v>
      </c>
      <c r="L282" s="45"/>
      <c r="M282" s="226" t="s">
        <v>1</v>
      </c>
      <c r="N282" s="227" t="s">
        <v>41</v>
      </c>
      <c r="O282" s="92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128</v>
      </c>
      <c r="AT282" s="230" t="s">
        <v>123</v>
      </c>
      <c r="AU282" s="230" t="s">
        <v>85</v>
      </c>
      <c r="AY282" s="18" t="s">
        <v>121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83</v>
      </c>
      <c r="BK282" s="231">
        <f>ROUND(I282*H282,2)</f>
        <v>0</v>
      </c>
      <c r="BL282" s="18" t="s">
        <v>128</v>
      </c>
      <c r="BM282" s="230" t="s">
        <v>299</v>
      </c>
    </row>
    <row r="283" s="13" customFormat="1">
      <c r="A283" s="13"/>
      <c r="B283" s="232"/>
      <c r="C283" s="233"/>
      <c r="D283" s="234" t="s">
        <v>129</v>
      </c>
      <c r="E283" s="235" t="s">
        <v>1</v>
      </c>
      <c r="F283" s="236" t="s">
        <v>300</v>
      </c>
      <c r="G283" s="233"/>
      <c r="H283" s="237">
        <v>64.159999999999997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129</v>
      </c>
      <c r="AU283" s="243" t="s">
        <v>85</v>
      </c>
      <c r="AV283" s="13" t="s">
        <v>85</v>
      </c>
      <c r="AW283" s="13" t="s">
        <v>32</v>
      </c>
      <c r="AX283" s="13" t="s">
        <v>76</v>
      </c>
      <c r="AY283" s="243" t="s">
        <v>121</v>
      </c>
    </row>
    <row r="284" s="13" customFormat="1">
      <c r="A284" s="13"/>
      <c r="B284" s="232"/>
      <c r="C284" s="233"/>
      <c r="D284" s="234" t="s">
        <v>129</v>
      </c>
      <c r="E284" s="235" t="s">
        <v>1</v>
      </c>
      <c r="F284" s="236" t="s">
        <v>301</v>
      </c>
      <c r="G284" s="233"/>
      <c r="H284" s="237">
        <v>2</v>
      </c>
      <c r="I284" s="238"/>
      <c r="J284" s="233"/>
      <c r="K284" s="233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129</v>
      </c>
      <c r="AU284" s="243" t="s">
        <v>85</v>
      </c>
      <c r="AV284" s="13" t="s">
        <v>85</v>
      </c>
      <c r="AW284" s="13" t="s">
        <v>32</v>
      </c>
      <c r="AX284" s="13" t="s">
        <v>76</v>
      </c>
      <c r="AY284" s="243" t="s">
        <v>121</v>
      </c>
    </row>
    <row r="285" s="14" customFormat="1">
      <c r="A285" s="14"/>
      <c r="B285" s="244"/>
      <c r="C285" s="245"/>
      <c r="D285" s="234" t="s">
        <v>129</v>
      </c>
      <c r="E285" s="246" t="s">
        <v>1</v>
      </c>
      <c r="F285" s="247" t="s">
        <v>132</v>
      </c>
      <c r="G285" s="245"/>
      <c r="H285" s="248">
        <v>66.159999999999997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129</v>
      </c>
      <c r="AU285" s="254" t="s">
        <v>85</v>
      </c>
      <c r="AV285" s="14" t="s">
        <v>128</v>
      </c>
      <c r="AW285" s="14" t="s">
        <v>32</v>
      </c>
      <c r="AX285" s="14" t="s">
        <v>83</v>
      </c>
      <c r="AY285" s="254" t="s">
        <v>121</v>
      </c>
    </row>
    <row r="286" s="2" customFormat="1" ht="37.8" customHeight="1">
      <c r="A286" s="39"/>
      <c r="B286" s="40"/>
      <c r="C286" s="219" t="s">
        <v>302</v>
      </c>
      <c r="D286" s="219" t="s">
        <v>123</v>
      </c>
      <c r="E286" s="220" t="s">
        <v>303</v>
      </c>
      <c r="F286" s="221" t="s">
        <v>304</v>
      </c>
      <c r="G286" s="222" t="s">
        <v>126</v>
      </c>
      <c r="H286" s="223">
        <v>33.079999999999998</v>
      </c>
      <c r="I286" s="224"/>
      <c r="J286" s="225">
        <f>ROUND(I286*H286,2)</f>
        <v>0</v>
      </c>
      <c r="K286" s="221" t="s">
        <v>127</v>
      </c>
      <c r="L286" s="45"/>
      <c r="M286" s="226" t="s">
        <v>1</v>
      </c>
      <c r="N286" s="227" t="s">
        <v>41</v>
      </c>
      <c r="O286" s="92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128</v>
      </c>
      <c r="AT286" s="230" t="s">
        <v>123</v>
      </c>
      <c r="AU286" s="230" t="s">
        <v>85</v>
      </c>
      <c r="AY286" s="18" t="s">
        <v>121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83</v>
      </c>
      <c r="BK286" s="231">
        <f>ROUND(I286*H286,2)</f>
        <v>0</v>
      </c>
      <c r="BL286" s="18" t="s">
        <v>128</v>
      </c>
      <c r="BM286" s="230" t="s">
        <v>305</v>
      </c>
    </row>
    <row r="287" s="15" customFormat="1">
      <c r="A287" s="15"/>
      <c r="B287" s="255"/>
      <c r="C287" s="256"/>
      <c r="D287" s="234" t="s">
        <v>129</v>
      </c>
      <c r="E287" s="257" t="s">
        <v>1</v>
      </c>
      <c r="F287" s="258" t="s">
        <v>306</v>
      </c>
      <c r="G287" s="256"/>
      <c r="H287" s="257" t="s">
        <v>1</v>
      </c>
      <c r="I287" s="259"/>
      <c r="J287" s="256"/>
      <c r="K287" s="256"/>
      <c r="L287" s="260"/>
      <c r="M287" s="261"/>
      <c r="N287" s="262"/>
      <c r="O287" s="262"/>
      <c r="P287" s="262"/>
      <c r="Q287" s="262"/>
      <c r="R287" s="262"/>
      <c r="S287" s="262"/>
      <c r="T287" s="263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4" t="s">
        <v>129</v>
      </c>
      <c r="AU287" s="264" t="s">
        <v>85</v>
      </c>
      <c r="AV287" s="15" t="s">
        <v>83</v>
      </c>
      <c r="AW287" s="15" t="s">
        <v>32</v>
      </c>
      <c r="AX287" s="15" t="s">
        <v>76</v>
      </c>
      <c r="AY287" s="264" t="s">
        <v>121</v>
      </c>
    </row>
    <row r="288" s="13" customFormat="1">
      <c r="A288" s="13"/>
      <c r="B288" s="232"/>
      <c r="C288" s="233"/>
      <c r="D288" s="234" t="s">
        <v>129</v>
      </c>
      <c r="E288" s="235" t="s">
        <v>1</v>
      </c>
      <c r="F288" s="236" t="s">
        <v>200</v>
      </c>
      <c r="G288" s="233"/>
      <c r="H288" s="237">
        <v>32.079999999999998</v>
      </c>
      <c r="I288" s="238"/>
      <c r="J288" s="233"/>
      <c r="K288" s="233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129</v>
      </c>
      <c r="AU288" s="243" t="s">
        <v>85</v>
      </c>
      <c r="AV288" s="13" t="s">
        <v>85</v>
      </c>
      <c r="AW288" s="13" t="s">
        <v>32</v>
      </c>
      <c r="AX288" s="13" t="s">
        <v>76</v>
      </c>
      <c r="AY288" s="243" t="s">
        <v>121</v>
      </c>
    </row>
    <row r="289" s="13" customFormat="1">
      <c r="A289" s="13"/>
      <c r="B289" s="232"/>
      <c r="C289" s="233"/>
      <c r="D289" s="234" t="s">
        <v>129</v>
      </c>
      <c r="E289" s="235" t="s">
        <v>1</v>
      </c>
      <c r="F289" s="236" t="s">
        <v>201</v>
      </c>
      <c r="G289" s="233"/>
      <c r="H289" s="237">
        <v>1</v>
      </c>
      <c r="I289" s="238"/>
      <c r="J289" s="233"/>
      <c r="K289" s="233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129</v>
      </c>
      <c r="AU289" s="243" t="s">
        <v>85</v>
      </c>
      <c r="AV289" s="13" t="s">
        <v>85</v>
      </c>
      <c r="AW289" s="13" t="s">
        <v>32</v>
      </c>
      <c r="AX289" s="13" t="s">
        <v>76</v>
      </c>
      <c r="AY289" s="243" t="s">
        <v>121</v>
      </c>
    </row>
    <row r="290" s="14" customFormat="1">
      <c r="A290" s="14"/>
      <c r="B290" s="244"/>
      <c r="C290" s="245"/>
      <c r="D290" s="234" t="s">
        <v>129</v>
      </c>
      <c r="E290" s="246" t="s">
        <v>1</v>
      </c>
      <c r="F290" s="247" t="s">
        <v>132</v>
      </c>
      <c r="G290" s="245"/>
      <c r="H290" s="248">
        <v>33.079999999999998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4" t="s">
        <v>129</v>
      </c>
      <c r="AU290" s="254" t="s">
        <v>85</v>
      </c>
      <c r="AV290" s="14" t="s">
        <v>128</v>
      </c>
      <c r="AW290" s="14" t="s">
        <v>32</v>
      </c>
      <c r="AX290" s="14" t="s">
        <v>83</v>
      </c>
      <c r="AY290" s="254" t="s">
        <v>121</v>
      </c>
    </row>
    <row r="291" s="2" customFormat="1" ht="37.8" customHeight="1">
      <c r="A291" s="39"/>
      <c r="B291" s="40"/>
      <c r="C291" s="219" t="s">
        <v>226</v>
      </c>
      <c r="D291" s="219" t="s">
        <v>123</v>
      </c>
      <c r="E291" s="220" t="s">
        <v>307</v>
      </c>
      <c r="F291" s="221" t="s">
        <v>308</v>
      </c>
      <c r="G291" s="222" t="s">
        <v>126</v>
      </c>
      <c r="H291" s="223">
        <v>99.239999999999995</v>
      </c>
      <c r="I291" s="224"/>
      <c r="J291" s="225">
        <f>ROUND(I291*H291,2)</f>
        <v>0</v>
      </c>
      <c r="K291" s="221" t="s">
        <v>127</v>
      </c>
      <c r="L291" s="45"/>
      <c r="M291" s="226" t="s">
        <v>1</v>
      </c>
      <c r="N291" s="227" t="s">
        <v>41</v>
      </c>
      <c r="O291" s="92"/>
      <c r="P291" s="228">
        <f>O291*H291</f>
        <v>0</v>
      </c>
      <c r="Q291" s="228">
        <v>0</v>
      </c>
      <c r="R291" s="228">
        <f>Q291*H291</f>
        <v>0</v>
      </c>
      <c r="S291" s="228">
        <v>0</v>
      </c>
      <c r="T291" s="22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128</v>
      </c>
      <c r="AT291" s="230" t="s">
        <v>123</v>
      </c>
      <c r="AU291" s="230" t="s">
        <v>85</v>
      </c>
      <c r="AY291" s="18" t="s">
        <v>121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83</v>
      </c>
      <c r="BK291" s="231">
        <f>ROUND(I291*H291,2)</f>
        <v>0</v>
      </c>
      <c r="BL291" s="18" t="s">
        <v>128</v>
      </c>
      <c r="BM291" s="230" t="s">
        <v>309</v>
      </c>
    </row>
    <row r="292" s="13" customFormat="1">
      <c r="A292" s="13"/>
      <c r="B292" s="232"/>
      <c r="C292" s="233"/>
      <c r="D292" s="234" t="s">
        <v>129</v>
      </c>
      <c r="E292" s="235" t="s">
        <v>1</v>
      </c>
      <c r="F292" s="236" t="s">
        <v>310</v>
      </c>
      <c r="G292" s="233"/>
      <c r="H292" s="237">
        <v>96.239999999999995</v>
      </c>
      <c r="I292" s="238"/>
      <c r="J292" s="233"/>
      <c r="K292" s="233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129</v>
      </c>
      <c r="AU292" s="243" t="s">
        <v>85</v>
      </c>
      <c r="AV292" s="13" t="s">
        <v>85</v>
      </c>
      <c r="AW292" s="13" t="s">
        <v>32</v>
      </c>
      <c r="AX292" s="13" t="s">
        <v>76</v>
      </c>
      <c r="AY292" s="243" t="s">
        <v>121</v>
      </c>
    </row>
    <row r="293" s="13" customFormat="1">
      <c r="A293" s="13"/>
      <c r="B293" s="232"/>
      <c r="C293" s="233"/>
      <c r="D293" s="234" t="s">
        <v>129</v>
      </c>
      <c r="E293" s="235" t="s">
        <v>1</v>
      </c>
      <c r="F293" s="236" t="s">
        <v>311</v>
      </c>
      <c r="G293" s="233"/>
      <c r="H293" s="237">
        <v>3</v>
      </c>
      <c r="I293" s="238"/>
      <c r="J293" s="233"/>
      <c r="K293" s="233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129</v>
      </c>
      <c r="AU293" s="243" t="s">
        <v>85</v>
      </c>
      <c r="AV293" s="13" t="s">
        <v>85</v>
      </c>
      <c r="AW293" s="13" t="s">
        <v>32</v>
      </c>
      <c r="AX293" s="13" t="s">
        <v>76</v>
      </c>
      <c r="AY293" s="243" t="s">
        <v>121</v>
      </c>
    </row>
    <row r="294" s="14" customFormat="1">
      <c r="A294" s="14"/>
      <c r="B294" s="244"/>
      <c r="C294" s="245"/>
      <c r="D294" s="234" t="s">
        <v>129</v>
      </c>
      <c r="E294" s="246" t="s">
        <v>1</v>
      </c>
      <c r="F294" s="247" t="s">
        <v>132</v>
      </c>
      <c r="G294" s="245"/>
      <c r="H294" s="248">
        <v>99.239999999999995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4" t="s">
        <v>129</v>
      </c>
      <c r="AU294" s="254" t="s">
        <v>85</v>
      </c>
      <c r="AV294" s="14" t="s">
        <v>128</v>
      </c>
      <c r="AW294" s="14" t="s">
        <v>32</v>
      </c>
      <c r="AX294" s="14" t="s">
        <v>83</v>
      </c>
      <c r="AY294" s="254" t="s">
        <v>121</v>
      </c>
    </row>
    <row r="295" s="2" customFormat="1" ht="16.5" customHeight="1">
      <c r="A295" s="39"/>
      <c r="B295" s="40"/>
      <c r="C295" s="280" t="s">
        <v>312</v>
      </c>
      <c r="D295" s="280" t="s">
        <v>231</v>
      </c>
      <c r="E295" s="281" t="s">
        <v>313</v>
      </c>
      <c r="F295" s="282" t="s">
        <v>314</v>
      </c>
      <c r="G295" s="283" t="s">
        <v>315</v>
      </c>
      <c r="H295" s="284">
        <v>1.9850000000000001</v>
      </c>
      <c r="I295" s="285"/>
      <c r="J295" s="286">
        <f>ROUND(I295*H295,2)</f>
        <v>0</v>
      </c>
      <c r="K295" s="282" t="s">
        <v>127</v>
      </c>
      <c r="L295" s="287"/>
      <c r="M295" s="288" t="s">
        <v>1</v>
      </c>
      <c r="N295" s="289" t="s">
        <v>41</v>
      </c>
      <c r="O295" s="92"/>
      <c r="P295" s="228">
        <f>O295*H295</f>
        <v>0</v>
      </c>
      <c r="Q295" s="228">
        <v>0</v>
      </c>
      <c r="R295" s="228">
        <f>Q295*H295</f>
        <v>0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150</v>
      </c>
      <c r="AT295" s="230" t="s">
        <v>231</v>
      </c>
      <c r="AU295" s="230" t="s">
        <v>85</v>
      </c>
      <c r="AY295" s="18" t="s">
        <v>121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83</v>
      </c>
      <c r="BK295" s="231">
        <f>ROUND(I295*H295,2)</f>
        <v>0</v>
      </c>
      <c r="BL295" s="18" t="s">
        <v>128</v>
      </c>
      <c r="BM295" s="230" t="s">
        <v>316</v>
      </c>
    </row>
    <row r="296" s="13" customFormat="1">
      <c r="A296" s="13"/>
      <c r="B296" s="232"/>
      <c r="C296" s="233"/>
      <c r="D296" s="234" t="s">
        <v>129</v>
      </c>
      <c r="E296" s="235" t="s">
        <v>1</v>
      </c>
      <c r="F296" s="236" t="s">
        <v>317</v>
      </c>
      <c r="G296" s="233"/>
      <c r="H296" s="237">
        <v>1.925</v>
      </c>
      <c r="I296" s="238"/>
      <c r="J296" s="233"/>
      <c r="K296" s="233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129</v>
      </c>
      <c r="AU296" s="243" t="s">
        <v>85</v>
      </c>
      <c r="AV296" s="13" t="s">
        <v>85</v>
      </c>
      <c r="AW296" s="13" t="s">
        <v>32</v>
      </c>
      <c r="AX296" s="13" t="s">
        <v>76</v>
      </c>
      <c r="AY296" s="243" t="s">
        <v>121</v>
      </c>
    </row>
    <row r="297" s="13" customFormat="1">
      <c r="A297" s="13"/>
      <c r="B297" s="232"/>
      <c r="C297" s="233"/>
      <c r="D297" s="234" t="s">
        <v>129</v>
      </c>
      <c r="E297" s="235" t="s">
        <v>1</v>
      </c>
      <c r="F297" s="236" t="s">
        <v>318</v>
      </c>
      <c r="G297" s="233"/>
      <c r="H297" s="237">
        <v>0.059999999999999998</v>
      </c>
      <c r="I297" s="238"/>
      <c r="J297" s="233"/>
      <c r="K297" s="233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129</v>
      </c>
      <c r="AU297" s="243" t="s">
        <v>85</v>
      </c>
      <c r="AV297" s="13" t="s">
        <v>85</v>
      </c>
      <c r="AW297" s="13" t="s">
        <v>32</v>
      </c>
      <c r="AX297" s="13" t="s">
        <v>76</v>
      </c>
      <c r="AY297" s="243" t="s">
        <v>121</v>
      </c>
    </row>
    <row r="298" s="14" customFormat="1">
      <c r="A298" s="14"/>
      <c r="B298" s="244"/>
      <c r="C298" s="245"/>
      <c r="D298" s="234" t="s">
        <v>129</v>
      </c>
      <c r="E298" s="246" t="s">
        <v>1</v>
      </c>
      <c r="F298" s="247" t="s">
        <v>132</v>
      </c>
      <c r="G298" s="245"/>
      <c r="H298" s="248">
        <v>1.9850000000000001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129</v>
      </c>
      <c r="AU298" s="254" t="s">
        <v>85</v>
      </c>
      <c r="AV298" s="14" t="s">
        <v>128</v>
      </c>
      <c r="AW298" s="14" t="s">
        <v>32</v>
      </c>
      <c r="AX298" s="14" t="s">
        <v>83</v>
      </c>
      <c r="AY298" s="254" t="s">
        <v>121</v>
      </c>
    </row>
    <row r="299" s="12" customFormat="1" ht="22.8" customHeight="1">
      <c r="A299" s="12"/>
      <c r="B299" s="203"/>
      <c r="C299" s="204"/>
      <c r="D299" s="205" t="s">
        <v>75</v>
      </c>
      <c r="E299" s="217" t="s">
        <v>85</v>
      </c>
      <c r="F299" s="217" t="s">
        <v>319</v>
      </c>
      <c r="G299" s="204"/>
      <c r="H299" s="204"/>
      <c r="I299" s="207"/>
      <c r="J299" s="218">
        <f>BK299</f>
        <v>0</v>
      </c>
      <c r="K299" s="204"/>
      <c r="L299" s="209"/>
      <c r="M299" s="210"/>
      <c r="N299" s="211"/>
      <c r="O299" s="211"/>
      <c r="P299" s="212">
        <f>SUM(P300:P308)</f>
        <v>0</v>
      </c>
      <c r="Q299" s="211"/>
      <c r="R299" s="212">
        <f>SUM(R300:R308)</f>
        <v>0</v>
      </c>
      <c r="S299" s="211"/>
      <c r="T299" s="213">
        <f>SUM(T300:T308)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4" t="s">
        <v>83</v>
      </c>
      <c r="AT299" s="215" t="s">
        <v>75</v>
      </c>
      <c r="AU299" s="215" t="s">
        <v>83</v>
      </c>
      <c r="AY299" s="214" t="s">
        <v>121</v>
      </c>
      <c r="BK299" s="216">
        <f>SUM(BK300:BK308)</f>
        <v>0</v>
      </c>
    </row>
    <row r="300" s="2" customFormat="1" ht="44.25" customHeight="1">
      <c r="A300" s="39"/>
      <c r="B300" s="40"/>
      <c r="C300" s="219" t="s">
        <v>230</v>
      </c>
      <c r="D300" s="219" t="s">
        <v>123</v>
      </c>
      <c r="E300" s="220" t="s">
        <v>320</v>
      </c>
      <c r="F300" s="221" t="s">
        <v>321</v>
      </c>
      <c r="G300" s="222" t="s">
        <v>204</v>
      </c>
      <c r="H300" s="223">
        <v>67.686000000000007</v>
      </c>
      <c r="I300" s="224"/>
      <c r="J300" s="225">
        <f>ROUND(I300*H300,2)</f>
        <v>0</v>
      </c>
      <c r="K300" s="221" t="s">
        <v>127</v>
      </c>
      <c r="L300" s="45"/>
      <c r="M300" s="226" t="s">
        <v>1</v>
      </c>
      <c r="N300" s="227" t="s">
        <v>41</v>
      </c>
      <c r="O300" s="92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128</v>
      </c>
      <c r="AT300" s="230" t="s">
        <v>123</v>
      </c>
      <c r="AU300" s="230" t="s">
        <v>85</v>
      </c>
      <c r="AY300" s="18" t="s">
        <v>121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83</v>
      </c>
      <c r="BK300" s="231">
        <f>ROUND(I300*H300,2)</f>
        <v>0</v>
      </c>
      <c r="BL300" s="18" t="s">
        <v>128</v>
      </c>
      <c r="BM300" s="230" t="s">
        <v>322</v>
      </c>
    </row>
    <row r="301" s="15" customFormat="1">
      <c r="A301" s="15"/>
      <c r="B301" s="255"/>
      <c r="C301" s="256"/>
      <c r="D301" s="234" t="s">
        <v>129</v>
      </c>
      <c r="E301" s="257" t="s">
        <v>1</v>
      </c>
      <c r="F301" s="258" t="s">
        <v>211</v>
      </c>
      <c r="G301" s="256"/>
      <c r="H301" s="257" t="s">
        <v>1</v>
      </c>
      <c r="I301" s="259"/>
      <c r="J301" s="256"/>
      <c r="K301" s="256"/>
      <c r="L301" s="260"/>
      <c r="M301" s="261"/>
      <c r="N301" s="262"/>
      <c r="O301" s="262"/>
      <c r="P301" s="262"/>
      <c r="Q301" s="262"/>
      <c r="R301" s="262"/>
      <c r="S301" s="262"/>
      <c r="T301" s="263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4" t="s">
        <v>129</v>
      </c>
      <c r="AU301" s="264" t="s">
        <v>85</v>
      </c>
      <c r="AV301" s="15" t="s">
        <v>83</v>
      </c>
      <c r="AW301" s="15" t="s">
        <v>32</v>
      </c>
      <c r="AX301" s="15" t="s">
        <v>76</v>
      </c>
      <c r="AY301" s="264" t="s">
        <v>121</v>
      </c>
    </row>
    <row r="302" s="13" customFormat="1">
      <c r="A302" s="13"/>
      <c r="B302" s="232"/>
      <c r="C302" s="233"/>
      <c r="D302" s="234" t="s">
        <v>129</v>
      </c>
      <c r="E302" s="235" t="s">
        <v>1</v>
      </c>
      <c r="F302" s="236" t="s">
        <v>323</v>
      </c>
      <c r="G302" s="233"/>
      <c r="H302" s="237">
        <v>57.036000000000001</v>
      </c>
      <c r="I302" s="238"/>
      <c r="J302" s="233"/>
      <c r="K302" s="233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129</v>
      </c>
      <c r="AU302" s="243" t="s">
        <v>85</v>
      </c>
      <c r="AV302" s="13" t="s">
        <v>85</v>
      </c>
      <c r="AW302" s="13" t="s">
        <v>32</v>
      </c>
      <c r="AX302" s="13" t="s">
        <v>76</v>
      </c>
      <c r="AY302" s="243" t="s">
        <v>121</v>
      </c>
    </row>
    <row r="303" s="13" customFormat="1">
      <c r="A303" s="13"/>
      <c r="B303" s="232"/>
      <c r="C303" s="233"/>
      <c r="D303" s="234" t="s">
        <v>129</v>
      </c>
      <c r="E303" s="235" t="s">
        <v>1</v>
      </c>
      <c r="F303" s="236" t="s">
        <v>324</v>
      </c>
      <c r="G303" s="233"/>
      <c r="H303" s="237">
        <v>2.4750000000000001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129</v>
      </c>
      <c r="AU303" s="243" t="s">
        <v>85</v>
      </c>
      <c r="AV303" s="13" t="s">
        <v>85</v>
      </c>
      <c r="AW303" s="13" t="s">
        <v>32</v>
      </c>
      <c r="AX303" s="13" t="s">
        <v>76</v>
      </c>
      <c r="AY303" s="243" t="s">
        <v>121</v>
      </c>
    </row>
    <row r="304" s="13" customFormat="1">
      <c r="A304" s="13"/>
      <c r="B304" s="232"/>
      <c r="C304" s="233"/>
      <c r="D304" s="234" t="s">
        <v>129</v>
      </c>
      <c r="E304" s="235" t="s">
        <v>1</v>
      </c>
      <c r="F304" s="236" t="s">
        <v>325</v>
      </c>
      <c r="G304" s="233"/>
      <c r="H304" s="237">
        <v>8.1750000000000007</v>
      </c>
      <c r="I304" s="238"/>
      <c r="J304" s="233"/>
      <c r="K304" s="233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129</v>
      </c>
      <c r="AU304" s="243" t="s">
        <v>85</v>
      </c>
      <c r="AV304" s="13" t="s">
        <v>85</v>
      </c>
      <c r="AW304" s="13" t="s">
        <v>32</v>
      </c>
      <c r="AX304" s="13" t="s">
        <v>76</v>
      </c>
      <c r="AY304" s="243" t="s">
        <v>121</v>
      </c>
    </row>
    <row r="305" s="14" customFormat="1">
      <c r="A305" s="14"/>
      <c r="B305" s="244"/>
      <c r="C305" s="245"/>
      <c r="D305" s="234" t="s">
        <v>129</v>
      </c>
      <c r="E305" s="246" t="s">
        <v>1</v>
      </c>
      <c r="F305" s="247" t="s">
        <v>132</v>
      </c>
      <c r="G305" s="245"/>
      <c r="H305" s="248">
        <v>67.686000000000007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4" t="s">
        <v>129</v>
      </c>
      <c r="AU305" s="254" t="s">
        <v>85</v>
      </c>
      <c r="AV305" s="14" t="s">
        <v>128</v>
      </c>
      <c r="AW305" s="14" t="s">
        <v>32</v>
      </c>
      <c r="AX305" s="14" t="s">
        <v>83</v>
      </c>
      <c r="AY305" s="254" t="s">
        <v>121</v>
      </c>
    </row>
    <row r="306" s="2" customFormat="1" ht="66.75" customHeight="1">
      <c r="A306" s="39"/>
      <c r="B306" s="40"/>
      <c r="C306" s="219" t="s">
        <v>326</v>
      </c>
      <c r="D306" s="219" t="s">
        <v>123</v>
      </c>
      <c r="E306" s="220" t="s">
        <v>327</v>
      </c>
      <c r="F306" s="221" t="s">
        <v>328</v>
      </c>
      <c r="G306" s="222" t="s">
        <v>162</v>
      </c>
      <c r="H306" s="223">
        <v>451.24000000000001</v>
      </c>
      <c r="I306" s="224"/>
      <c r="J306" s="225">
        <f>ROUND(I306*H306,2)</f>
        <v>0</v>
      </c>
      <c r="K306" s="221" t="s">
        <v>127</v>
      </c>
      <c r="L306" s="45"/>
      <c r="M306" s="226" t="s">
        <v>1</v>
      </c>
      <c r="N306" s="227" t="s">
        <v>41</v>
      </c>
      <c r="O306" s="92"/>
      <c r="P306" s="228">
        <f>O306*H306</f>
        <v>0</v>
      </c>
      <c r="Q306" s="228">
        <v>0</v>
      </c>
      <c r="R306" s="228">
        <f>Q306*H306</f>
        <v>0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128</v>
      </c>
      <c r="AT306" s="230" t="s">
        <v>123</v>
      </c>
      <c r="AU306" s="230" t="s">
        <v>85</v>
      </c>
      <c r="AY306" s="18" t="s">
        <v>121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83</v>
      </c>
      <c r="BK306" s="231">
        <f>ROUND(I306*H306,2)</f>
        <v>0</v>
      </c>
      <c r="BL306" s="18" t="s">
        <v>128</v>
      </c>
      <c r="BM306" s="230" t="s">
        <v>329</v>
      </c>
    </row>
    <row r="307" s="13" customFormat="1">
      <c r="A307" s="13"/>
      <c r="B307" s="232"/>
      <c r="C307" s="233"/>
      <c r="D307" s="234" t="s">
        <v>129</v>
      </c>
      <c r="E307" s="235" t="s">
        <v>1</v>
      </c>
      <c r="F307" s="236" t="s">
        <v>330</v>
      </c>
      <c r="G307" s="233"/>
      <c r="H307" s="237">
        <v>451.24000000000001</v>
      </c>
      <c r="I307" s="238"/>
      <c r="J307" s="233"/>
      <c r="K307" s="233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129</v>
      </c>
      <c r="AU307" s="243" t="s">
        <v>85</v>
      </c>
      <c r="AV307" s="13" t="s">
        <v>85</v>
      </c>
      <c r="AW307" s="13" t="s">
        <v>32</v>
      </c>
      <c r="AX307" s="13" t="s">
        <v>76</v>
      </c>
      <c r="AY307" s="243" t="s">
        <v>121</v>
      </c>
    </row>
    <row r="308" s="14" customFormat="1">
      <c r="A308" s="14"/>
      <c r="B308" s="244"/>
      <c r="C308" s="245"/>
      <c r="D308" s="234" t="s">
        <v>129</v>
      </c>
      <c r="E308" s="246" t="s">
        <v>1</v>
      </c>
      <c r="F308" s="247" t="s">
        <v>132</v>
      </c>
      <c r="G308" s="245"/>
      <c r="H308" s="248">
        <v>451.24000000000001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129</v>
      </c>
      <c r="AU308" s="254" t="s">
        <v>85</v>
      </c>
      <c r="AV308" s="14" t="s">
        <v>128</v>
      </c>
      <c r="AW308" s="14" t="s">
        <v>32</v>
      </c>
      <c r="AX308" s="14" t="s">
        <v>83</v>
      </c>
      <c r="AY308" s="254" t="s">
        <v>121</v>
      </c>
    </row>
    <row r="309" s="12" customFormat="1" ht="22.8" customHeight="1">
      <c r="A309" s="12"/>
      <c r="B309" s="203"/>
      <c r="C309" s="204"/>
      <c r="D309" s="205" t="s">
        <v>75</v>
      </c>
      <c r="E309" s="217" t="s">
        <v>128</v>
      </c>
      <c r="F309" s="217" t="s">
        <v>331</v>
      </c>
      <c r="G309" s="204"/>
      <c r="H309" s="204"/>
      <c r="I309" s="207"/>
      <c r="J309" s="218">
        <f>BK309</f>
        <v>0</v>
      </c>
      <c r="K309" s="204"/>
      <c r="L309" s="209"/>
      <c r="M309" s="210"/>
      <c r="N309" s="211"/>
      <c r="O309" s="211"/>
      <c r="P309" s="212">
        <f>SUM(P310:P323)</f>
        <v>0</v>
      </c>
      <c r="Q309" s="211"/>
      <c r="R309" s="212">
        <f>SUM(R310:R323)</f>
        <v>0</v>
      </c>
      <c r="S309" s="211"/>
      <c r="T309" s="213">
        <f>SUM(T310:T323)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4" t="s">
        <v>83</v>
      </c>
      <c r="AT309" s="215" t="s">
        <v>75</v>
      </c>
      <c r="AU309" s="215" t="s">
        <v>83</v>
      </c>
      <c r="AY309" s="214" t="s">
        <v>121</v>
      </c>
      <c r="BK309" s="216">
        <f>SUM(BK310:BK323)</f>
        <v>0</v>
      </c>
    </row>
    <row r="310" s="2" customFormat="1" ht="24.15" customHeight="1">
      <c r="A310" s="39"/>
      <c r="B310" s="40"/>
      <c r="C310" s="219" t="s">
        <v>234</v>
      </c>
      <c r="D310" s="219" t="s">
        <v>123</v>
      </c>
      <c r="E310" s="220" t="s">
        <v>332</v>
      </c>
      <c r="F310" s="221" t="s">
        <v>333</v>
      </c>
      <c r="G310" s="222" t="s">
        <v>204</v>
      </c>
      <c r="H310" s="223">
        <v>1</v>
      </c>
      <c r="I310" s="224"/>
      <c r="J310" s="225">
        <f>ROUND(I310*H310,2)</f>
        <v>0</v>
      </c>
      <c r="K310" s="221" t="s">
        <v>127</v>
      </c>
      <c r="L310" s="45"/>
      <c r="M310" s="226" t="s">
        <v>1</v>
      </c>
      <c r="N310" s="227" t="s">
        <v>41</v>
      </c>
      <c r="O310" s="92"/>
      <c r="P310" s="228">
        <f>O310*H310</f>
        <v>0</v>
      </c>
      <c r="Q310" s="228">
        <v>0</v>
      </c>
      <c r="R310" s="228">
        <f>Q310*H310</f>
        <v>0</v>
      </c>
      <c r="S310" s="228">
        <v>0</v>
      </c>
      <c r="T310" s="22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0" t="s">
        <v>128</v>
      </c>
      <c r="AT310" s="230" t="s">
        <v>123</v>
      </c>
      <c r="AU310" s="230" t="s">
        <v>85</v>
      </c>
      <c r="AY310" s="18" t="s">
        <v>121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8" t="s">
        <v>83</v>
      </c>
      <c r="BK310" s="231">
        <f>ROUND(I310*H310,2)</f>
        <v>0</v>
      </c>
      <c r="BL310" s="18" t="s">
        <v>128</v>
      </c>
      <c r="BM310" s="230" t="s">
        <v>334</v>
      </c>
    </row>
    <row r="311" s="13" customFormat="1">
      <c r="A311" s="13"/>
      <c r="B311" s="232"/>
      <c r="C311" s="233"/>
      <c r="D311" s="234" t="s">
        <v>129</v>
      </c>
      <c r="E311" s="235" t="s">
        <v>1</v>
      </c>
      <c r="F311" s="236" t="s">
        <v>335</v>
      </c>
      <c r="G311" s="233"/>
      <c r="H311" s="237">
        <v>1</v>
      </c>
      <c r="I311" s="238"/>
      <c r="J311" s="233"/>
      <c r="K311" s="233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129</v>
      </c>
      <c r="AU311" s="243" t="s">
        <v>85</v>
      </c>
      <c r="AV311" s="13" t="s">
        <v>85</v>
      </c>
      <c r="AW311" s="13" t="s">
        <v>32</v>
      </c>
      <c r="AX311" s="13" t="s">
        <v>76</v>
      </c>
      <c r="AY311" s="243" t="s">
        <v>121</v>
      </c>
    </row>
    <row r="312" s="14" customFormat="1">
      <c r="A312" s="14"/>
      <c r="B312" s="244"/>
      <c r="C312" s="245"/>
      <c r="D312" s="234" t="s">
        <v>129</v>
      </c>
      <c r="E312" s="246" t="s">
        <v>1</v>
      </c>
      <c r="F312" s="247" t="s">
        <v>132</v>
      </c>
      <c r="G312" s="245"/>
      <c r="H312" s="248">
        <v>1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129</v>
      </c>
      <c r="AU312" s="254" t="s">
        <v>85</v>
      </c>
      <c r="AV312" s="14" t="s">
        <v>128</v>
      </c>
      <c r="AW312" s="14" t="s">
        <v>32</v>
      </c>
      <c r="AX312" s="14" t="s">
        <v>83</v>
      </c>
      <c r="AY312" s="254" t="s">
        <v>121</v>
      </c>
    </row>
    <row r="313" s="2" customFormat="1" ht="33" customHeight="1">
      <c r="A313" s="39"/>
      <c r="B313" s="40"/>
      <c r="C313" s="219" t="s">
        <v>336</v>
      </c>
      <c r="D313" s="219" t="s">
        <v>123</v>
      </c>
      <c r="E313" s="220" t="s">
        <v>337</v>
      </c>
      <c r="F313" s="221" t="s">
        <v>338</v>
      </c>
      <c r="G313" s="222" t="s">
        <v>204</v>
      </c>
      <c r="H313" s="223">
        <v>45.619999999999997</v>
      </c>
      <c r="I313" s="224"/>
      <c r="J313" s="225">
        <f>ROUND(I313*H313,2)</f>
        <v>0</v>
      </c>
      <c r="K313" s="221" t="s">
        <v>127</v>
      </c>
      <c r="L313" s="45"/>
      <c r="M313" s="226" t="s">
        <v>1</v>
      </c>
      <c r="N313" s="227" t="s">
        <v>41</v>
      </c>
      <c r="O313" s="92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128</v>
      </c>
      <c r="AT313" s="230" t="s">
        <v>123</v>
      </c>
      <c r="AU313" s="230" t="s">
        <v>85</v>
      </c>
      <c r="AY313" s="18" t="s">
        <v>121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83</v>
      </c>
      <c r="BK313" s="231">
        <f>ROUND(I313*H313,2)</f>
        <v>0</v>
      </c>
      <c r="BL313" s="18" t="s">
        <v>128</v>
      </c>
      <c r="BM313" s="230" t="s">
        <v>339</v>
      </c>
    </row>
    <row r="314" s="15" customFormat="1">
      <c r="A314" s="15"/>
      <c r="B314" s="255"/>
      <c r="C314" s="256"/>
      <c r="D314" s="234" t="s">
        <v>129</v>
      </c>
      <c r="E314" s="257" t="s">
        <v>1</v>
      </c>
      <c r="F314" s="258" t="s">
        <v>211</v>
      </c>
      <c r="G314" s="256"/>
      <c r="H314" s="257" t="s">
        <v>1</v>
      </c>
      <c r="I314" s="259"/>
      <c r="J314" s="256"/>
      <c r="K314" s="256"/>
      <c r="L314" s="260"/>
      <c r="M314" s="261"/>
      <c r="N314" s="262"/>
      <c r="O314" s="262"/>
      <c r="P314" s="262"/>
      <c r="Q314" s="262"/>
      <c r="R314" s="262"/>
      <c r="S314" s="262"/>
      <c r="T314" s="263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4" t="s">
        <v>129</v>
      </c>
      <c r="AU314" s="264" t="s">
        <v>85</v>
      </c>
      <c r="AV314" s="15" t="s">
        <v>83</v>
      </c>
      <c r="AW314" s="15" t="s">
        <v>32</v>
      </c>
      <c r="AX314" s="15" t="s">
        <v>76</v>
      </c>
      <c r="AY314" s="264" t="s">
        <v>121</v>
      </c>
    </row>
    <row r="315" s="15" customFormat="1">
      <c r="A315" s="15"/>
      <c r="B315" s="255"/>
      <c r="C315" s="256"/>
      <c r="D315" s="234" t="s">
        <v>129</v>
      </c>
      <c r="E315" s="257" t="s">
        <v>1</v>
      </c>
      <c r="F315" s="258" t="s">
        <v>212</v>
      </c>
      <c r="G315" s="256"/>
      <c r="H315" s="257" t="s">
        <v>1</v>
      </c>
      <c r="I315" s="259"/>
      <c r="J315" s="256"/>
      <c r="K315" s="256"/>
      <c r="L315" s="260"/>
      <c r="M315" s="261"/>
      <c r="N315" s="262"/>
      <c r="O315" s="262"/>
      <c r="P315" s="262"/>
      <c r="Q315" s="262"/>
      <c r="R315" s="262"/>
      <c r="S315" s="262"/>
      <c r="T315" s="263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4" t="s">
        <v>129</v>
      </c>
      <c r="AU315" s="264" t="s">
        <v>85</v>
      </c>
      <c r="AV315" s="15" t="s">
        <v>83</v>
      </c>
      <c r="AW315" s="15" t="s">
        <v>32</v>
      </c>
      <c r="AX315" s="15" t="s">
        <v>76</v>
      </c>
      <c r="AY315" s="264" t="s">
        <v>121</v>
      </c>
    </row>
    <row r="316" s="13" customFormat="1">
      <c r="A316" s="13"/>
      <c r="B316" s="232"/>
      <c r="C316" s="233"/>
      <c r="D316" s="234" t="s">
        <v>129</v>
      </c>
      <c r="E316" s="235" t="s">
        <v>1</v>
      </c>
      <c r="F316" s="236" t="s">
        <v>340</v>
      </c>
      <c r="G316" s="233"/>
      <c r="H316" s="237">
        <v>38.520000000000003</v>
      </c>
      <c r="I316" s="238"/>
      <c r="J316" s="233"/>
      <c r="K316" s="233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129</v>
      </c>
      <c r="AU316" s="243" t="s">
        <v>85</v>
      </c>
      <c r="AV316" s="13" t="s">
        <v>85</v>
      </c>
      <c r="AW316" s="13" t="s">
        <v>32</v>
      </c>
      <c r="AX316" s="13" t="s">
        <v>76</v>
      </c>
      <c r="AY316" s="243" t="s">
        <v>121</v>
      </c>
    </row>
    <row r="317" s="13" customFormat="1">
      <c r="A317" s="13"/>
      <c r="B317" s="232"/>
      <c r="C317" s="233"/>
      <c r="D317" s="234" t="s">
        <v>129</v>
      </c>
      <c r="E317" s="235" t="s">
        <v>1</v>
      </c>
      <c r="F317" s="236" t="s">
        <v>341</v>
      </c>
      <c r="G317" s="233"/>
      <c r="H317" s="237">
        <v>1.6499999999999999</v>
      </c>
      <c r="I317" s="238"/>
      <c r="J317" s="233"/>
      <c r="K317" s="233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129</v>
      </c>
      <c r="AU317" s="243" t="s">
        <v>85</v>
      </c>
      <c r="AV317" s="13" t="s">
        <v>85</v>
      </c>
      <c r="AW317" s="13" t="s">
        <v>32</v>
      </c>
      <c r="AX317" s="13" t="s">
        <v>76</v>
      </c>
      <c r="AY317" s="243" t="s">
        <v>121</v>
      </c>
    </row>
    <row r="318" s="13" customFormat="1">
      <c r="A318" s="13"/>
      <c r="B318" s="232"/>
      <c r="C318" s="233"/>
      <c r="D318" s="234" t="s">
        <v>129</v>
      </c>
      <c r="E318" s="235" t="s">
        <v>1</v>
      </c>
      <c r="F318" s="236" t="s">
        <v>342</v>
      </c>
      <c r="G318" s="233"/>
      <c r="H318" s="237">
        <v>5.4500000000000002</v>
      </c>
      <c r="I318" s="238"/>
      <c r="J318" s="233"/>
      <c r="K318" s="233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129</v>
      </c>
      <c r="AU318" s="243" t="s">
        <v>85</v>
      </c>
      <c r="AV318" s="13" t="s">
        <v>85</v>
      </c>
      <c r="AW318" s="13" t="s">
        <v>32</v>
      </c>
      <c r="AX318" s="13" t="s">
        <v>76</v>
      </c>
      <c r="AY318" s="243" t="s">
        <v>121</v>
      </c>
    </row>
    <row r="319" s="14" customFormat="1">
      <c r="A319" s="14"/>
      <c r="B319" s="244"/>
      <c r="C319" s="245"/>
      <c r="D319" s="234" t="s">
        <v>129</v>
      </c>
      <c r="E319" s="246" t="s">
        <v>1</v>
      </c>
      <c r="F319" s="247" t="s">
        <v>132</v>
      </c>
      <c r="G319" s="245"/>
      <c r="H319" s="248">
        <v>45.620000000000005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129</v>
      </c>
      <c r="AU319" s="254" t="s">
        <v>85</v>
      </c>
      <c r="AV319" s="14" t="s">
        <v>128</v>
      </c>
      <c r="AW319" s="14" t="s">
        <v>32</v>
      </c>
      <c r="AX319" s="14" t="s">
        <v>83</v>
      </c>
      <c r="AY319" s="254" t="s">
        <v>121</v>
      </c>
    </row>
    <row r="320" s="2" customFormat="1" ht="44.25" customHeight="1">
      <c r="A320" s="39"/>
      <c r="B320" s="40"/>
      <c r="C320" s="219" t="s">
        <v>239</v>
      </c>
      <c r="D320" s="219" t="s">
        <v>123</v>
      </c>
      <c r="E320" s="220" t="s">
        <v>343</v>
      </c>
      <c r="F320" s="221" t="s">
        <v>344</v>
      </c>
      <c r="G320" s="222" t="s">
        <v>204</v>
      </c>
      <c r="H320" s="223">
        <v>0.375</v>
      </c>
      <c r="I320" s="224"/>
      <c r="J320" s="225">
        <f>ROUND(I320*H320,2)</f>
        <v>0</v>
      </c>
      <c r="K320" s="221" t="s">
        <v>127</v>
      </c>
      <c r="L320" s="45"/>
      <c r="M320" s="226" t="s">
        <v>1</v>
      </c>
      <c r="N320" s="227" t="s">
        <v>41</v>
      </c>
      <c r="O320" s="92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128</v>
      </c>
      <c r="AT320" s="230" t="s">
        <v>123</v>
      </c>
      <c r="AU320" s="230" t="s">
        <v>85</v>
      </c>
      <c r="AY320" s="18" t="s">
        <v>121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83</v>
      </c>
      <c r="BK320" s="231">
        <f>ROUND(I320*H320,2)</f>
        <v>0</v>
      </c>
      <c r="BL320" s="18" t="s">
        <v>128</v>
      </c>
      <c r="BM320" s="230" t="s">
        <v>345</v>
      </c>
    </row>
    <row r="321" s="13" customFormat="1">
      <c r="A321" s="13"/>
      <c r="B321" s="232"/>
      <c r="C321" s="233"/>
      <c r="D321" s="234" t="s">
        <v>129</v>
      </c>
      <c r="E321" s="235" t="s">
        <v>1</v>
      </c>
      <c r="F321" s="236" t="s">
        <v>346</v>
      </c>
      <c r="G321" s="233"/>
      <c r="H321" s="237">
        <v>0.33000000000000002</v>
      </c>
      <c r="I321" s="238"/>
      <c r="J321" s="233"/>
      <c r="K321" s="233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129</v>
      </c>
      <c r="AU321" s="243" t="s">
        <v>85</v>
      </c>
      <c r="AV321" s="13" t="s">
        <v>85</v>
      </c>
      <c r="AW321" s="13" t="s">
        <v>32</v>
      </c>
      <c r="AX321" s="13" t="s">
        <v>76</v>
      </c>
      <c r="AY321" s="243" t="s">
        <v>121</v>
      </c>
    </row>
    <row r="322" s="13" customFormat="1">
      <c r="A322" s="13"/>
      <c r="B322" s="232"/>
      <c r="C322" s="233"/>
      <c r="D322" s="234" t="s">
        <v>129</v>
      </c>
      <c r="E322" s="235" t="s">
        <v>1</v>
      </c>
      <c r="F322" s="236" t="s">
        <v>347</v>
      </c>
      <c r="G322" s="233"/>
      <c r="H322" s="237">
        <v>0.044999999999999998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129</v>
      </c>
      <c r="AU322" s="243" t="s">
        <v>85</v>
      </c>
      <c r="AV322" s="13" t="s">
        <v>85</v>
      </c>
      <c r="AW322" s="13" t="s">
        <v>32</v>
      </c>
      <c r="AX322" s="13" t="s">
        <v>76</v>
      </c>
      <c r="AY322" s="243" t="s">
        <v>121</v>
      </c>
    </row>
    <row r="323" s="14" customFormat="1">
      <c r="A323" s="14"/>
      <c r="B323" s="244"/>
      <c r="C323" s="245"/>
      <c r="D323" s="234" t="s">
        <v>129</v>
      </c>
      <c r="E323" s="246" t="s">
        <v>1</v>
      </c>
      <c r="F323" s="247" t="s">
        <v>132</v>
      </c>
      <c r="G323" s="245"/>
      <c r="H323" s="248">
        <v>0.375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4" t="s">
        <v>129</v>
      </c>
      <c r="AU323" s="254" t="s">
        <v>85</v>
      </c>
      <c r="AV323" s="14" t="s">
        <v>128</v>
      </c>
      <c r="AW323" s="14" t="s">
        <v>32</v>
      </c>
      <c r="AX323" s="14" t="s">
        <v>83</v>
      </c>
      <c r="AY323" s="254" t="s">
        <v>121</v>
      </c>
    </row>
    <row r="324" s="12" customFormat="1" ht="22.8" customHeight="1">
      <c r="A324" s="12"/>
      <c r="B324" s="203"/>
      <c r="C324" s="204"/>
      <c r="D324" s="205" t="s">
        <v>75</v>
      </c>
      <c r="E324" s="217" t="s">
        <v>152</v>
      </c>
      <c r="F324" s="217" t="s">
        <v>348</v>
      </c>
      <c r="G324" s="204"/>
      <c r="H324" s="204"/>
      <c r="I324" s="207"/>
      <c r="J324" s="218">
        <f>BK324</f>
        <v>0</v>
      </c>
      <c r="K324" s="204"/>
      <c r="L324" s="209"/>
      <c r="M324" s="210"/>
      <c r="N324" s="211"/>
      <c r="O324" s="211"/>
      <c r="P324" s="212">
        <f>SUM(P325:P387)</f>
        <v>0</v>
      </c>
      <c r="Q324" s="211"/>
      <c r="R324" s="212">
        <f>SUM(R325:R387)</f>
        <v>0</v>
      </c>
      <c r="S324" s="211"/>
      <c r="T324" s="213">
        <f>SUM(T325:T387)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14" t="s">
        <v>83</v>
      </c>
      <c r="AT324" s="215" t="s">
        <v>75</v>
      </c>
      <c r="AU324" s="215" t="s">
        <v>83</v>
      </c>
      <c r="AY324" s="214" t="s">
        <v>121</v>
      </c>
      <c r="BK324" s="216">
        <f>SUM(BK325:BK387)</f>
        <v>0</v>
      </c>
    </row>
    <row r="325" s="2" customFormat="1" ht="33" customHeight="1">
      <c r="A325" s="39"/>
      <c r="B325" s="40"/>
      <c r="C325" s="219" t="s">
        <v>349</v>
      </c>
      <c r="D325" s="219" t="s">
        <v>123</v>
      </c>
      <c r="E325" s="220" t="s">
        <v>350</v>
      </c>
      <c r="F325" s="221" t="s">
        <v>351</v>
      </c>
      <c r="G325" s="222" t="s">
        <v>126</v>
      </c>
      <c r="H325" s="223">
        <v>27.219999999999999</v>
      </c>
      <c r="I325" s="224"/>
      <c r="J325" s="225">
        <f>ROUND(I325*H325,2)</f>
        <v>0</v>
      </c>
      <c r="K325" s="221" t="s">
        <v>127</v>
      </c>
      <c r="L325" s="45"/>
      <c r="M325" s="226" t="s">
        <v>1</v>
      </c>
      <c r="N325" s="227" t="s">
        <v>41</v>
      </c>
      <c r="O325" s="92"/>
      <c r="P325" s="228">
        <f>O325*H325</f>
        <v>0</v>
      </c>
      <c r="Q325" s="228">
        <v>0</v>
      </c>
      <c r="R325" s="228">
        <f>Q325*H325</f>
        <v>0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128</v>
      </c>
      <c r="AT325" s="230" t="s">
        <v>123</v>
      </c>
      <c r="AU325" s="230" t="s">
        <v>85</v>
      </c>
      <c r="AY325" s="18" t="s">
        <v>121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83</v>
      </c>
      <c r="BK325" s="231">
        <f>ROUND(I325*H325,2)</f>
        <v>0</v>
      </c>
      <c r="BL325" s="18" t="s">
        <v>128</v>
      </c>
      <c r="BM325" s="230" t="s">
        <v>352</v>
      </c>
    </row>
    <row r="326" s="15" customFormat="1">
      <c r="A326" s="15"/>
      <c r="B326" s="255"/>
      <c r="C326" s="256"/>
      <c r="D326" s="234" t="s">
        <v>129</v>
      </c>
      <c r="E326" s="257" t="s">
        <v>1</v>
      </c>
      <c r="F326" s="258" t="s">
        <v>353</v>
      </c>
      <c r="G326" s="256"/>
      <c r="H326" s="257" t="s">
        <v>1</v>
      </c>
      <c r="I326" s="259"/>
      <c r="J326" s="256"/>
      <c r="K326" s="256"/>
      <c r="L326" s="260"/>
      <c r="M326" s="261"/>
      <c r="N326" s="262"/>
      <c r="O326" s="262"/>
      <c r="P326" s="262"/>
      <c r="Q326" s="262"/>
      <c r="R326" s="262"/>
      <c r="S326" s="262"/>
      <c r="T326" s="263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4" t="s">
        <v>129</v>
      </c>
      <c r="AU326" s="264" t="s">
        <v>85</v>
      </c>
      <c r="AV326" s="15" t="s">
        <v>83</v>
      </c>
      <c r="AW326" s="15" t="s">
        <v>32</v>
      </c>
      <c r="AX326" s="15" t="s">
        <v>76</v>
      </c>
      <c r="AY326" s="264" t="s">
        <v>121</v>
      </c>
    </row>
    <row r="327" s="13" customFormat="1">
      <c r="A327" s="13"/>
      <c r="B327" s="232"/>
      <c r="C327" s="233"/>
      <c r="D327" s="234" t="s">
        <v>129</v>
      </c>
      <c r="E327" s="235" t="s">
        <v>1</v>
      </c>
      <c r="F327" s="236" t="s">
        <v>354</v>
      </c>
      <c r="G327" s="233"/>
      <c r="H327" s="237">
        <v>18.120000000000001</v>
      </c>
      <c r="I327" s="238"/>
      <c r="J327" s="233"/>
      <c r="K327" s="233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129</v>
      </c>
      <c r="AU327" s="243" t="s">
        <v>85</v>
      </c>
      <c r="AV327" s="13" t="s">
        <v>85</v>
      </c>
      <c r="AW327" s="13" t="s">
        <v>32</v>
      </c>
      <c r="AX327" s="13" t="s">
        <v>76</v>
      </c>
      <c r="AY327" s="243" t="s">
        <v>121</v>
      </c>
    </row>
    <row r="328" s="13" customFormat="1">
      <c r="A328" s="13"/>
      <c r="B328" s="232"/>
      <c r="C328" s="233"/>
      <c r="D328" s="234" t="s">
        <v>129</v>
      </c>
      <c r="E328" s="235" t="s">
        <v>1</v>
      </c>
      <c r="F328" s="236" t="s">
        <v>355</v>
      </c>
      <c r="G328" s="233"/>
      <c r="H328" s="237">
        <v>9.0999999999999996</v>
      </c>
      <c r="I328" s="238"/>
      <c r="J328" s="233"/>
      <c r="K328" s="233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129</v>
      </c>
      <c r="AU328" s="243" t="s">
        <v>85</v>
      </c>
      <c r="AV328" s="13" t="s">
        <v>85</v>
      </c>
      <c r="AW328" s="13" t="s">
        <v>32</v>
      </c>
      <c r="AX328" s="13" t="s">
        <v>76</v>
      </c>
      <c r="AY328" s="243" t="s">
        <v>121</v>
      </c>
    </row>
    <row r="329" s="14" customFormat="1">
      <c r="A329" s="14"/>
      <c r="B329" s="244"/>
      <c r="C329" s="245"/>
      <c r="D329" s="234" t="s">
        <v>129</v>
      </c>
      <c r="E329" s="246" t="s">
        <v>1</v>
      </c>
      <c r="F329" s="247" t="s">
        <v>132</v>
      </c>
      <c r="G329" s="245"/>
      <c r="H329" s="248">
        <v>27.219999999999999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129</v>
      </c>
      <c r="AU329" s="254" t="s">
        <v>85</v>
      </c>
      <c r="AV329" s="14" t="s">
        <v>128</v>
      </c>
      <c r="AW329" s="14" t="s">
        <v>32</v>
      </c>
      <c r="AX329" s="14" t="s">
        <v>83</v>
      </c>
      <c r="AY329" s="254" t="s">
        <v>121</v>
      </c>
    </row>
    <row r="330" s="2" customFormat="1" ht="33" customHeight="1">
      <c r="A330" s="39"/>
      <c r="B330" s="40"/>
      <c r="C330" s="219" t="s">
        <v>245</v>
      </c>
      <c r="D330" s="219" t="s">
        <v>123</v>
      </c>
      <c r="E330" s="220" t="s">
        <v>356</v>
      </c>
      <c r="F330" s="221" t="s">
        <v>357</v>
      </c>
      <c r="G330" s="222" t="s">
        <v>126</v>
      </c>
      <c r="H330" s="223">
        <v>408.33999999999998</v>
      </c>
      <c r="I330" s="224"/>
      <c r="J330" s="225">
        <f>ROUND(I330*H330,2)</f>
        <v>0</v>
      </c>
      <c r="K330" s="221" t="s">
        <v>127</v>
      </c>
      <c r="L330" s="45"/>
      <c r="M330" s="226" t="s">
        <v>1</v>
      </c>
      <c r="N330" s="227" t="s">
        <v>41</v>
      </c>
      <c r="O330" s="92"/>
      <c r="P330" s="228">
        <f>O330*H330</f>
        <v>0</v>
      </c>
      <c r="Q330" s="228">
        <v>0</v>
      </c>
      <c r="R330" s="228">
        <f>Q330*H330</f>
        <v>0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128</v>
      </c>
      <c r="AT330" s="230" t="s">
        <v>123</v>
      </c>
      <c r="AU330" s="230" t="s">
        <v>85</v>
      </c>
      <c r="AY330" s="18" t="s">
        <v>121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8" t="s">
        <v>83</v>
      </c>
      <c r="BK330" s="231">
        <f>ROUND(I330*H330,2)</f>
        <v>0</v>
      </c>
      <c r="BL330" s="18" t="s">
        <v>128</v>
      </c>
      <c r="BM330" s="230" t="s">
        <v>358</v>
      </c>
    </row>
    <row r="331" s="15" customFormat="1">
      <c r="A331" s="15"/>
      <c r="B331" s="255"/>
      <c r="C331" s="256"/>
      <c r="D331" s="234" t="s">
        <v>129</v>
      </c>
      <c r="E331" s="257" t="s">
        <v>1</v>
      </c>
      <c r="F331" s="258" t="s">
        <v>214</v>
      </c>
      <c r="G331" s="256"/>
      <c r="H331" s="257" t="s">
        <v>1</v>
      </c>
      <c r="I331" s="259"/>
      <c r="J331" s="256"/>
      <c r="K331" s="256"/>
      <c r="L331" s="260"/>
      <c r="M331" s="261"/>
      <c r="N331" s="262"/>
      <c r="O331" s="262"/>
      <c r="P331" s="262"/>
      <c r="Q331" s="262"/>
      <c r="R331" s="262"/>
      <c r="S331" s="262"/>
      <c r="T331" s="263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4" t="s">
        <v>129</v>
      </c>
      <c r="AU331" s="264" t="s">
        <v>85</v>
      </c>
      <c r="AV331" s="15" t="s">
        <v>83</v>
      </c>
      <c r="AW331" s="15" t="s">
        <v>32</v>
      </c>
      <c r="AX331" s="15" t="s">
        <v>76</v>
      </c>
      <c r="AY331" s="264" t="s">
        <v>121</v>
      </c>
    </row>
    <row r="332" s="13" customFormat="1">
      <c r="A332" s="13"/>
      <c r="B332" s="232"/>
      <c r="C332" s="233"/>
      <c r="D332" s="234" t="s">
        <v>129</v>
      </c>
      <c r="E332" s="235" t="s">
        <v>1</v>
      </c>
      <c r="F332" s="236" t="s">
        <v>359</v>
      </c>
      <c r="G332" s="233"/>
      <c r="H332" s="237">
        <v>255.27000000000001</v>
      </c>
      <c r="I332" s="238"/>
      <c r="J332" s="233"/>
      <c r="K332" s="233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129</v>
      </c>
      <c r="AU332" s="243" t="s">
        <v>85</v>
      </c>
      <c r="AV332" s="13" t="s">
        <v>85</v>
      </c>
      <c r="AW332" s="13" t="s">
        <v>32</v>
      </c>
      <c r="AX332" s="13" t="s">
        <v>76</v>
      </c>
      <c r="AY332" s="243" t="s">
        <v>121</v>
      </c>
    </row>
    <row r="333" s="13" customFormat="1">
      <c r="A333" s="13"/>
      <c r="B333" s="232"/>
      <c r="C333" s="233"/>
      <c r="D333" s="234" t="s">
        <v>129</v>
      </c>
      <c r="E333" s="235" t="s">
        <v>1</v>
      </c>
      <c r="F333" s="236" t="s">
        <v>360</v>
      </c>
      <c r="G333" s="233"/>
      <c r="H333" s="237">
        <v>71.75</v>
      </c>
      <c r="I333" s="238"/>
      <c r="J333" s="233"/>
      <c r="K333" s="233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129</v>
      </c>
      <c r="AU333" s="243" t="s">
        <v>85</v>
      </c>
      <c r="AV333" s="13" t="s">
        <v>85</v>
      </c>
      <c r="AW333" s="13" t="s">
        <v>32</v>
      </c>
      <c r="AX333" s="13" t="s">
        <v>76</v>
      </c>
      <c r="AY333" s="243" t="s">
        <v>121</v>
      </c>
    </row>
    <row r="334" s="13" customFormat="1">
      <c r="A334" s="13"/>
      <c r="B334" s="232"/>
      <c r="C334" s="233"/>
      <c r="D334" s="234" t="s">
        <v>129</v>
      </c>
      <c r="E334" s="235" t="s">
        <v>1</v>
      </c>
      <c r="F334" s="236" t="s">
        <v>361</v>
      </c>
      <c r="G334" s="233"/>
      <c r="H334" s="237">
        <v>18.120000000000001</v>
      </c>
      <c r="I334" s="238"/>
      <c r="J334" s="233"/>
      <c r="K334" s="233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129</v>
      </c>
      <c r="AU334" s="243" t="s">
        <v>85</v>
      </c>
      <c r="AV334" s="13" t="s">
        <v>85</v>
      </c>
      <c r="AW334" s="13" t="s">
        <v>32</v>
      </c>
      <c r="AX334" s="13" t="s">
        <v>76</v>
      </c>
      <c r="AY334" s="243" t="s">
        <v>121</v>
      </c>
    </row>
    <row r="335" s="15" customFormat="1">
      <c r="A335" s="15"/>
      <c r="B335" s="255"/>
      <c r="C335" s="256"/>
      <c r="D335" s="234" t="s">
        <v>129</v>
      </c>
      <c r="E335" s="257" t="s">
        <v>1</v>
      </c>
      <c r="F335" s="258" t="s">
        <v>218</v>
      </c>
      <c r="G335" s="256"/>
      <c r="H335" s="257" t="s">
        <v>1</v>
      </c>
      <c r="I335" s="259"/>
      <c r="J335" s="256"/>
      <c r="K335" s="256"/>
      <c r="L335" s="260"/>
      <c r="M335" s="261"/>
      <c r="N335" s="262"/>
      <c r="O335" s="262"/>
      <c r="P335" s="262"/>
      <c r="Q335" s="262"/>
      <c r="R335" s="262"/>
      <c r="S335" s="262"/>
      <c r="T335" s="263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4" t="s">
        <v>129</v>
      </c>
      <c r="AU335" s="264" t="s">
        <v>85</v>
      </c>
      <c r="AV335" s="15" t="s">
        <v>83</v>
      </c>
      <c r="AW335" s="15" t="s">
        <v>32</v>
      </c>
      <c r="AX335" s="15" t="s">
        <v>76</v>
      </c>
      <c r="AY335" s="264" t="s">
        <v>121</v>
      </c>
    </row>
    <row r="336" s="13" customFormat="1">
      <c r="A336" s="13"/>
      <c r="B336" s="232"/>
      <c r="C336" s="233"/>
      <c r="D336" s="234" t="s">
        <v>129</v>
      </c>
      <c r="E336" s="235" t="s">
        <v>1</v>
      </c>
      <c r="F336" s="236" t="s">
        <v>362</v>
      </c>
      <c r="G336" s="233"/>
      <c r="H336" s="237">
        <v>14.380000000000001</v>
      </c>
      <c r="I336" s="238"/>
      <c r="J336" s="233"/>
      <c r="K336" s="233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129</v>
      </c>
      <c r="AU336" s="243" t="s">
        <v>85</v>
      </c>
      <c r="AV336" s="13" t="s">
        <v>85</v>
      </c>
      <c r="AW336" s="13" t="s">
        <v>32</v>
      </c>
      <c r="AX336" s="13" t="s">
        <v>76</v>
      </c>
      <c r="AY336" s="243" t="s">
        <v>121</v>
      </c>
    </row>
    <row r="337" s="15" customFormat="1">
      <c r="A337" s="15"/>
      <c r="B337" s="255"/>
      <c r="C337" s="256"/>
      <c r="D337" s="234" t="s">
        <v>129</v>
      </c>
      <c r="E337" s="257" t="s">
        <v>1</v>
      </c>
      <c r="F337" s="258" t="s">
        <v>221</v>
      </c>
      <c r="G337" s="256"/>
      <c r="H337" s="257" t="s">
        <v>1</v>
      </c>
      <c r="I337" s="259"/>
      <c r="J337" s="256"/>
      <c r="K337" s="256"/>
      <c r="L337" s="260"/>
      <c r="M337" s="261"/>
      <c r="N337" s="262"/>
      <c r="O337" s="262"/>
      <c r="P337" s="262"/>
      <c r="Q337" s="262"/>
      <c r="R337" s="262"/>
      <c r="S337" s="262"/>
      <c r="T337" s="263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64" t="s">
        <v>129</v>
      </c>
      <c r="AU337" s="264" t="s">
        <v>85</v>
      </c>
      <c r="AV337" s="15" t="s">
        <v>83</v>
      </c>
      <c r="AW337" s="15" t="s">
        <v>32</v>
      </c>
      <c r="AX337" s="15" t="s">
        <v>76</v>
      </c>
      <c r="AY337" s="264" t="s">
        <v>121</v>
      </c>
    </row>
    <row r="338" s="13" customFormat="1">
      <c r="A338" s="13"/>
      <c r="B338" s="232"/>
      <c r="C338" s="233"/>
      <c r="D338" s="234" t="s">
        <v>129</v>
      </c>
      <c r="E338" s="235" t="s">
        <v>1</v>
      </c>
      <c r="F338" s="236" t="s">
        <v>363</v>
      </c>
      <c r="G338" s="233"/>
      <c r="H338" s="237">
        <v>37.100000000000001</v>
      </c>
      <c r="I338" s="238"/>
      <c r="J338" s="233"/>
      <c r="K338" s="233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129</v>
      </c>
      <c r="AU338" s="243" t="s">
        <v>85</v>
      </c>
      <c r="AV338" s="13" t="s">
        <v>85</v>
      </c>
      <c r="AW338" s="13" t="s">
        <v>32</v>
      </c>
      <c r="AX338" s="13" t="s">
        <v>76</v>
      </c>
      <c r="AY338" s="243" t="s">
        <v>121</v>
      </c>
    </row>
    <row r="339" s="13" customFormat="1">
      <c r="A339" s="13"/>
      <c r="B339" s="232"/>
      <c r="C339" s="233"/>
      <c r="D339" s="234" t="s">
        <v>129</v>
      </c>
      <c r="E339" s="235" t="s">
        <v>1</v>
      </c>
      <c r="F339" s="236" t="s">
        <v>364</v>
      </c>
      <c r="G339" s="233"/>
      <c r="H339" s="237">
        <v>0.5</v>
      </c>
      <c r="I339" s="238"/>
      <c r="J339" s="233"/>
      <c r="K339" s="233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129</v>
      </c>
      <c r="AU339" s="243" t="s">
        <v>85</v>
      </c>
      <c r="AV339" s="13" t="s">
        <v>85</v>
      </c>
      <c r="AW339" s="13" t="s">
        <v>32</v>
      </c>
      <c r="AX339" s="13" t="s">
        <v>76</v>
      </c>
      <c r="AY339" s="243" t="s">
        <v>121</v>
      </c>
    </row>
    <row r="340" s="13" customFormat="1">
      <c r="A340" s="13"/>
      <c r="B340" s="232"/>
      <c r="C340" s="233"/>
      <c r="D340" s="234" t="s">
        <v>129</v>
      </c>
      <c r="E340" s="235" t="s">
        <v>1</v>
      </c>
      <c r="F340" s="236" t="s">
        <v>365</v>
      </c>
      <c r="G340" s="233"/>
      <c r="H340" s="237">
        <v>9.0999999999999996</v>
      </c>
      <c r="I340" s="238"/>
      <c r="J340" s="233"/>
      <c r="K340" s="233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129</v>
      </c>
      <c r="AU340" s="243" t="s">
        <v>85</v>
      </c>
      <c r="AV340" s="13" t="s">
        <v>85</v>
      </c>
      <c r="AW340" s="13" t="s">
        <v>32</v>
      </c>
      <c r="AX340" s="13" t="s">
        <v>76</v>
      </c>
      <c r="AY340" s="243" t="s">
        <v>121</v>
      </c>
    </row>
    <row r="341" s="15" customFormat="1">
      <c r="A341" s="15"/>
      <c r="B341" s="255"/>
      <c r="C341" s="256"/>
      <c r="D341" s="234" t="s">
        <v>129</v>
      </c>
      <c r="E341" s="257" t="s">
        <v>1</v>
      </c>
      <c r="F341" s="258" t="s">
        <v>146</v>
      </c>
      <c r="G341" s="256"/>
      <c r="H341" s="257" t="s">
        <v>1</v>
      </c>
      <c r="I341" s="259"/>
      <c r="J341" s="256"/>
      <c r="K341" s="256"/>
      <c r="L341" s="260"/>
      <c r="M341" s="261"/>
      <c r="N341" s="262"/>
      <c r="O341" s="262"/>
      <c r="P341" s="262"/>
      <c r="Q341" s="262"/>
      <c r="R341" s="262"/>
      <c r="S341" s="262"/>
      <c r="T341" s="263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64" t="s">
        <v>129</v>
      </c>
      <c r="AU341" s="264" t="s">
        <v>85</v>
      </c>
      <c r="AV341" s="15" t="s">
        <v>83</v>
      </c>
      <c r="AW341" s="15" t="s">
        <v>32</v>
      </c>
      <c r="AX341" s="15" t="s">
        <v>76</v>
      </c>
      <c r="AY341" s="264" t="s">
        <v>121</v>
      </c>
    </row>
    <row r="342" s="13" customFormat="1">
      <c r="A342" s="13"/>
      <c r="B342" s="232"/>
      <c r="C342" s="233"/>
      <c r="D342" s="234" t="s">
        <v>129</v>
      </c>
      <c r="E342" s="235" t="s">
        <v>1</v>
      </c>
      <c r="F342" s="236" t="s">
        <v>147</v>
      </c>
      <c r="G342" s="233"/>
      <c r="H342" s="237">
        <v>2.1200000000000001</v>
      </c>
      <c r="I342" s="238"/>
      <c r="J342" s="233"/>
      <c r="K342" s="233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129</v>
      </c>
      <c r="AU342" s="243" t="s">
        <v>85</v>
      </c>
      <c r="AV342" s="13" t="s">
        <v>85</v>
      </c>
      <c r="AW342" s="13" t="s">
        <v>32</v>
      </c>
      <c r="AX342" s="13" t="s">
        <v>76</v>
      </c>
      <c r="AY342" s="243" t="s">
        <v>121</v>
      </c>
    </row>
    <row r="343" s="14" customFormat="1">
      <c r="A343" s="14"/>
      <c r="B343" s="244"/>
      <c r="C343" s="245"/>
      <c r="D343" s="234" t="s">
        <v>129</v>
      </c>
      <c r="E343" s="246" t="s">
        <v>1</v>
      </c>
      <c r="F343" s="247" t="s">
        <v>132</v>
      </c>
      <c r="G343" s="245"/>
      <c r="H343" s="248">
        <v>408.34000000000003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4" t="s">
        <v>129</v>
      </c>
      <c r="AU343" s="254" t="s">
        <v>85</v>
      </c>
      <c r="AV343" s="14" t="s">
        <v>128</v>
      </c>
      <c r="AW343" s="14" t="s">
        <v>32</v>
      </c>
      <c r="AX343" s="14" t="s">
        <v>83</v>
      </c>
      <c r="AY343" s="254" t="s">
        <v>121</v>
      </c>
    </row>
    <row r="344" s="2" customFormat="1" ht="33" customHeight="1">
      <c r="A344" s="39"/>
      <c r="B344" s="40"/>
      <c r="C344" s="219" t="s">
        <v>366</v>
      </c>
      <c r="D344" s="219" t="s">
        <v>123</v>
      </c>
      <c r="E344" s="220" t="s">
        <v>367</v>
      </c>
      <c r="F344" s="221" t="s">
        <v>368</v>
      </c>
      <c r="G344" s="222" t="s">
        <v>126</v>
      </c>
      <c r="H344" s="223">
        <v>306.75</v>
      </c>
      <c r="I344" s="224"/>
      <c r="J344" s="225">
        <f>ROUND(I344*H344,2)</f>
        <v>0</v>
      </c>
      <c r="K344" s="221" t="s">
        <v>127</v>
      </c>
      <c r="L344" s="45"/>
      <c r="M344" s="226" t="s">
        <v>1</v>
      </c>
      <c r="N344" s="227" t="s">
        <v>41</v>
      </c>
      <c r="O344" s="92"/>
      <c r="P344" s="228">
        <f>O344*H344</f>
        <v>0</v>
      </c>
      <c r="Q344" s="228">
        <v>0</v>
      </c>
      <c r="R344" s="228">
        <f>Q344*H344</f>
        <v>0</v>
      </c>
      <c r="S344" s="228">
        <v>0</v>
      </c>
      <c r="T344" s="22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0" t="s">
        <v>128</v>
      </c>
      <c r="AT344" s="230" t="s">
        <v>123</v>
      </c>
      <c r="AU344" s="230" t="s">
        <v>85</v>
      </c>
      <c r="AY344" s="18" t="s">
        <v>121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8" t="s">
        <v>83</v>
      </c>
      <c r="BK344" s="231">
        <f>ROUND(I344*H344,2)</f>
        <v>0</v>
      </c>
      <c r="BL344" s="18" t="s">
        <v>128</v>
      </c>
      <c r="BM344" s="230" t="s">
        <v>369</v>
      </c>
    </row>
    <row r="345" s="15" customFormat="1">
      <c r="A345" s="15"/>
      <c r="B345" s="255"/>
      <c r="C345" s="256"/>
      <c r="D345" s="234" t="s">
        <v>129</v>
      </c>
      <c r="E345" s="257" t="s">
        <v>1</v>
      </c>
      <c r="F345" s="258" t="s">
        <v>135</v>
      </c>
      <c r="G345" s="256"/>
      <c r="H345" s="257" t="s">
        <v>1</v>
      </c>
      <c r="I345" s="259"/>
      <c r="J345" s="256"/>
      <c r="K345" s="256"/>
      <c r="L345" s="260"/>
      <c r="M345" s="261"/>
      <c r="N345" s="262"/>
      <c r="O345" s="262"/>
      <c r="P345" s="262"/>
      <c r="Q345" s="262"/>
      <c r="R345" s="262"/>
      <c r="S345" s="262"/>
      <c r="T345" s="263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4" t="s">
        <v>129</v>
      </c>
      <c r="AU345" s="264" t="s">
        <v>85</v>
      </c>
      <c r="AV345" s="15" t="s">
        <v>83</v>
      </c>
      <c r="AW345" s="15" t="s">
        <v>32</v>
      </c>
      <c r="AX345" s="15" t="s">
        <v>76</v>
      </c>
      <c r="AY345" s="264" t="s">
        <v>121</v>
      </c>
    </row>
    <row r="346" s="13" customFormat="1">
      <c r="A346" s="13"/>
      <c r="B346" s="232"/>
      <c r="C346" s="233"/>
      <c r="D346" s="234" t="s">
        <v>129</v>
      </c>
      <c r="E346" s="235" t="s">
        <v>1</v>
      </c>
      <c r="F346" s="236" t="s">
        <v>136</v>
      </c>
      <c r="G346" s="233"/>
      <c r="H346" s="237">
        <v>255.27000000000001</v>
      </c>
      <c r="I346" s="238"/>
      <c r="J346" s="233"/>
      <c r="K346" s="233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129</v>
      </c>
      <c r="AU346" s="243" t="s">
        <v>85</v>
      </c>
      <c r="AV346" s="13" t="s">
        <v>85</v>
      </c>
      <c r="AW346" s="13" t="s">
        <v>32</v>
      </c>
      <c r="AX346" s="13" t="s">
        <v>76</v>
      </c>
      <c r="AY346" s="243" t="s">
        <v>121</v>
      </c>
    </row>
    <row r="347" s="13" customFormat="1">
      <c r="A347" s="13"/>
      <c r="B347" s="232"/>
      <c r="C347" s="233"/>
      <c r="D347" s="234" t="s">
        <v>129</v>
      </c>
      <c r="E347" s="235" t="s">
        <v>1</v>
      </c>
      <c r="F347" s="236" t="s">
        <v>137</v>
      </c>
      <c r="G347" s="233"/>
      <c r="H347" s="237">
        <v>14.380000000000001</v>
      </c>
      <c r="I347" s="238"/>
      <c r="J347" s="233"/>
      <c r="K347" s="233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129</v>
      </c>
      <c r="AU347" s="243" t="s">
        <v>85</v>
      </c>
      <c r="AV347" s="13" t="s">
        <v>85</v>
      </c>
      <c r="AW347" s="13" t="s">
        <v>32</v>
      </c>
      <c r="AX347" s="13" t="s">
        <v>76</v>
      </c>
      <c r="AY347" s="243" t="s">
        <v>121</v>
      </c>
    </row>
    <row r="348" s="13" customFormat="1">
      <c r="A348" s="13"/>
      <c r="B348" s="232"/>
      <c r="C348" s="233"/>
      <c r="D348" s="234" t="s">
        <v>129</v>
      </c>
      <c r="E348" s="235" t="s">
        <v>1</v>
      </c>
      <c r="F348" s="236" t="s">
        <v>138</v>
      </c>
      <c r="G348" s="233"/>
      <c r="H348" s="237">
        <v>37.100000000000001</v>
      </c>
      <c r="I348" s="238"/>
      <c r="J348" s="233"/>
      <c r="K348" s="233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129</v>
      </c>
      <c r="AU348" s="243" t="s">
        <v>85</v>
      </c>
      <c r="AV348" s="13" t="s">
        <v>85</v>
      </c>
      <c r="AW348" s="13" t="s">
        <v>32</v>
      </c>
      <c r="AX348" s="13" t="s">
        <v>76</v>
      </c>
      <c r="AY348" s="243" t="s">
        <v>121</v>
      </c>
    </row>
    <row r="349" s="14" customFormat="1">
      <c r="A349" s="14"/>
      <c r="B349" s="244"/>
      <c r="C349" s="245"/>
      <c r="D349" s="234" t="s">
        <v>129</v>
      </c>
      <c r="E349" s="246" t="s">
        <v>1</v>
      </c>
      <c r="F349" s="247" t="s">
        <v>132</v>
      </c>
      <c r="G349" s="245"/>
      <c r="H349" s="248">
        <v>306.75000000000006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4" t="s">
        <v>129</v>
      </c>
      <c r="AU349" s="254" t="s">
        <v>85</v>
      </c>
      <c r="AV349" s="14" t="s">
        <v>128</v>
      </c>
      <c r="AW349" s="14" t="s">
        <v>32</v>
      </c>
      <c r="AX349" s="14" t="s">
        <v>83</v>
      </c>
      <c r="AY349" s="254" t="s">
        <v>121</v>
      </c>
    </row>
    <row r="350" s="2" customFormat="1" ht="49.05" customHeight="1">
      <c r="A350" s="39"/>
      <c r="B350" s="40"/>
      <c r="C350" s="219" t="s">
        <v>248</v>
      </c>
      <c r="D350" s="219" t="s">
        <v>123</v>
      </c>
      <c r="E350" s="220" t="s">
        <v>370</v>
      </c>
      <c r="F350" s="221" t="s">
        <v>371</v>
      </c>
      <c r="G350" s="222" t="s">
        <v>126</v>
      </c>
      <c r="H350" s="223">
        <v>2.1200000000000001</v>
      </c>
      <c r="I350" s="224"/>
      <c r="J350" s="225">
        <f>ROUND(I350*H350,2)</f>
        <v>0</v>
      </c>
      <c r="K350" s="221" t="s">
        <v>127</v>
      </c>
      <c r="L350" s="45"/>
      <c r="M350" s="226" t="s">
        <v>1</v>
      </c>
      <c r="N350" s="227" t="s">
        <v>41</v>
      </c>
      <c r="O350" s="92"/>
      <c r="P350" s="228">
        <f>O350*H350</f>
        <v>0</v>
      </c>
      <c r="Q350" s="228">
        <v>0</v>
      </c>
      <c r="R350" s="228">
        <f>Q350*H350</f>
        <v>0</v>
      </c>
      <c r="S350" s="228">
        <v>0</v>
      </c>
      <c r="T350" s="22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0" t="s">
        <v>128</v>
      </c>
      <c r="AT350" s="230" t="s">
        <v>123</v>
      </c>
      <c r="AU350" s="230" t="s">
        <v>85</v>
      </c>
      <c r="AY350" s="18" t="s">
        <v>121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8" t="s">
        <v>83</v>
      </c>
      <c r="BK350" s="231">
        <f>ROUND(I350*H350,2)</f>
        <v>0</v>
      </c>
      <c r="BL350" s="18" t="s">
        <v>128</v>
      </c>
      <c r="BM350" s="230" t="s">
        <v>372</v>
      </c>
    </row>
    <row r="351" s="15" customFormat="1">
      <c r="A351" s="15"/>
      <c r="B351" s="255"/>
      <c r="C351" s="256"/>
      <c r="D351" s="234" t="s">
        <v>129</v>
      </c>
      <c r="E351" s="257" t="s">
        <v>1</v>
      </c>
      <c r="F351" s="258" t="s">
        <v>146</v>
      </c>
      <c r="G351" s="256"/>
      <c r="H351" s="257" t="s">
        <v>1</v>
      </c>
      <c r="I351" s="259"/>
      <c r="J351" s="256"/>
      <c r="K351" s="256"/>
      <c r="L351" s="260"/>
      <c r="M351" s="261"/>
      <c r="N351" s="262"/>
      <c r="O351" s="262"/>
      <c r="P351" s="262"/>
      <c r="Q351" s="262"/>
      <c r="R351" s="262"/>
      <c r="S351" s="262"/>
      <c r="T351" s="263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4" t="s">
        <v>129</v>
      </c>
      <c r="AU351" s="264" t="s">
        <v>85</v>
      </c>
      <c r="AV351" s="15" t="s">
        <v>83</v>
      </c>
      <c r="AW351" s="15" t="s">
        <v>32</v>
      </c>
      <c r="AX351" s="15" t="s">
        <v>76</v>
      </c>
      <c r="AY351" s="264" t="s">
        <v>121</v>
      </c>
    </row>
    <row r="352" s="13" customFormat="1">
      <c r="A352" s="13"/>
      <c r="B352" s="232"/>
      <c r="C352" s="233"/>
      <c r="D352" s="234" t="s">
        <v>129</v>
      </c>
      <c r="E352" s="235" t="s">
        <v>1</v>
      </c>
      <c r="F352" s="236" t="s">
        <v>147</v>
      </c>
      <c r="G352" s="233"/>
      <c r="H352" s="237">
        <v>2.1200000000000001</v>
      </c>
      <c r="I352" s="238"/>
      <c r="J352" s="233"/>
      <c r="K352" s="233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129</v>
      </c>
      <c r="AU352" s="243" t="s">
        <v>85</v>
      </c>
      <c r="AV352" s="13" t="s">
        <v>85</v>
      </c>
      <c r="AW352" s="13" t="s">
        <v>32</v>
      </c>
      <c r="AX352" s="13" t="s">
        <v>76</v>
      </c>
      <c r="AY352" s="243" t="s">
        <v>121</v>
      </c>
    </row>
    <row r="353" s="14" customFormat="1">
      <c r="A353" s="14"/>
      <c r="B353" s="244"/>
      <c r="C353" s="245"/>
      <c r="D353" s="234" t="s">
        <v>129</v>
      </c>
      <c r="E353" s="246" t="s">
        <v>1</v>
      </c>
      <c r="F353" s="247" t="s">
        <v>132</v>
      </c>
      <c r="G353" s="245"/>
      <c r="H353" s="248">
        <v>2.1200000000000001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4" t="s">
        <v>129</v>
      </c>
      <c r="AU353" s="254" t="s">
        <v>85</v>
      </c>
      <c r="AV353" s="14" t="s">
        <v>128</v>
      </c>
      <c r="AW353" s="14" t="s">
        <v>32</v>
      </c>
      <c r="AX353" s="14" t="s">
        <v>83</v>
      </c>
      <c r="AY353" s="254" t="s">
        <v>121</v>
      </c>
    </row>
    <row r="354" s="2" customFormat="1" ht="37.8" customHeight="1">
      <c r="A354" s="39"/>
      <c r="B354" s="40"/>
      <c r="C354" s="219" t="s">
        <v>373</v>
      </c>
      <c r="D354" s="219" t="s">
        <v>123</v>
      </c>
      <c r="E354" s="220" t="s">
        <v>374</v>
      </c>
      <c r="F354" s="221" t="s">
        <v>375</v>
      </c>
      <c r="G354" s="222" t="s">
        <v>126</v>
      </c>
      <c r="H354" s="223">
        <v>108.375</v>
      </c>
      <c r="I354" s="224"/>
      <c r="J354" s="225">
        <f>ROUND(I354*H354,2)</f>
        <v>0</v>
      </c>
      <c r="K354" s="221" t="s">
        <v>127</v>
      </c>
      <c r="L354" s="45"/>
      <c r="M354" s="226" t="s">
        <v>1</v>
      </c>
      <c r="N354" s="227" t="s">
        <v>41</v>
      </c>
      <c r="O354" s="92"/>
      <c r="P354" s="228">
        <f>O354*H354</f>
        <v>0</v>
      </c>
      <c r="Q354" s="228">
        <v>0</v>
      </c>
      <c r="R354" s="228">
        <f>Q354*H354</f>
        <v>0</v>
      </c>
      <c r="S354" s="228">
        <v>0</v>
      </c>
      <c r="T354" s="22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0" t="s">
        <v>128</v>
      </c>
      <c r="AT354" s="230" t="s">
        <v>123</v>
      </c>
      <c r="AU354" s="230" t="s">
        <v>85</v>
      </c>
      <c r="AY354" s="18" t="s">
        <v>121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8" t="s">
        <v>83</v>
      </c>
      <c r="BK354" s="231">
        <f>ROUND(I354*H354,2)</f>
        <v>0</v>
      </c>
      <c r="BL354" s="18" t="s">
        <v>128</v>
      </c>
      <c r="BM354" s="230" t="s">
        <v>376</v>
      </c>
    </row>
    <row r="355" s="15" customFormat="1">
      <c r="A355" s="15"/>
      <c r="B355" s="255"/>
      <c r="C355" s="256"/>
      <c r="D355" s="234" t="s">
        <v>129</v>
      </c>
      <c r="E355" s="257" t="s">
        <v>1</v>
      </c>
      <c r="F355" s="258" t="s">
        <v>211</v>
      </c>
      <c r="G355" s="256"/>
      <c r="H355" s="257" t="s">
        <v>1</v>
      </c>
      <c r="I355" s="259"/>
      <c r="J355" s="256"/>
      <c r="K355" s="256"/>
      <c r="L355" s="260"/>
      <c r="M355" s="261"/>
      <c r="N355" s="262"/>
      <c r="O355" s="262"/>
      <c r="P355" s="262"/>
      <c r="Q355" s="262"/>
      <c r="R355" s="262"/>
      <c r="S355" s="262"/>
      <c r="T355" s="263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4" t="s">
        <v>129</v>
      </c>
      <c r="AU355" s="264" t="s">
        <v>85</v>
      </c>
      <c r="AV355" s="15" t="s">
        <v>83</v>
      </c>
      <c r="AW355" s="15" t="s">
        <v>32</v>
      </c>
      <c r="AX355" s="15" t="s">
        <v>76</v>
      </c>
      <c r="AY355" s="264" t="s">
        <v>121</v>
      </c>
    </row>
    <row r="356" s="15" customFormat="1">
      <c r="A356" s="15"/>
      <c r="B356" s="255"/>
      <c r="C356" s="256"/>
      <c r="D356" s="234" t="s">
        <v>129</v>
      </c>
      <c r="E356" s="257" t="s">
        <v>1</v>
      </c>
      <c r="F356" s="258" t="s">
        <v>199</v>
      </c>
      <c r="G356" s="256"/>
      <c r="H356" s="257" t="s">
        <v>1</v>
      </c>
      <c r="I356" s="259"/>
      <c r="J356" s="256"/>
      <c r="K356" s="256"/>
      <c r="L356" s="260"/>
      <c r="M356" s="261"/>
      <c r="N356" s="262"/>
      <c r="O356" s="262"/>
      <c r="P356" s="262"/>
      <c r="Q356" s="262"/>
      <c r="R356" s="262"/>
      <c r="S356" s="262"/>
      <c r="T356" s="263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4" t="s">
        <v>129</v>
      </c>
      <c r="AU356" s="264" t="s">
        <v>85</v>
      </c>
      <c r="AV356" s="15" t="s">
        <v>83</v>
      </c>
      <c r="AW356" s="15" t="s">
        <v>32</v>
      </c>
      <c r="AX356" s="15" t="s">
        <v>76</v>
      </c>
      <c r="AY356" s="264" t="s">
        <v>121</v>
      </c>
    </row>
    <row r="357" s="13" customFormat="1">
      <c r="A357" s="13"/>
      <c r="B357" s="232"/>
      <c r="C357" s="233"/>
      <c r="D357" s="234" t="s">
        <v>129</v>
      </c>
      <c r="E357" s="235" t="s">
        <v>1</v>
      </c>
      <c r="F357" s="236" t="s">
        <v>151</v>
      </c>
      <c r="G357" s="233"/>
      <c r="H357" s="237">
        <v>107.625</v>
      </c>
      <c r="I357" s="238"/>
      <c r="J357" s="233"/>
      <c r="K357" s="233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129</v>
      </c>
      <c r="AU357" s="243" t="s">
        <v>85</v>
      </c>
      <c r="AV357" s="13" t="s">
        <v>85</v>
      </c>
      <c r="AW357" s="13" t="s">
        <v>32</v>
      </c>
      <c r="AX357" s="13" t="s">
        <v>76</v>
      </c>
      <c r="AY357" s="243" t="s">
        <v>121</v>
      </c>
    </row>
    <row r="358" s="13" customFormat="1">
      <c r="A358" s="13"/>
      <c r="B358" s="232"/>
      <c r="C358" s="233"/>
      <c r="D358" s="234" t="s">
        <v>129</v>
      </c>
      <c r="E358" s="235" t="s">
        <v>1</v>
      </c>
      <c r="F358" s="236" t="s">
        <v>131</v>
      </c>
      <c r="G358" s="233"/>
      <c r="H358" s="237">
        <v>0.75</v>
      </c>
      <c r="I358" s="238"/>
      <c r="J358" s="233"/>
      <c r="K358" s="233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129</v>
      </c>
      <c r="AU358" s="243" t="s">
        <v>85</v>
      </c>
      <c r="AV358" s="13" t="s">
        <v>85</v>
      </c>
      <c r="AW358" s="13" t="s">
        <v>32</v>
      </c>
      <c r="AX358" s="13" t="s">
        <v>76</v>
      </c>
      <c r="AY358" s="243" t="s">
        <v>121</v>
      </c>
    </row>
    <row r="359" s="14" customFormat="1">
      <c r="A359" s="14"/>
      <c r="B359" s="244"/>
      <c r="C359" s="245"/>
      <c r="D359" s="234" t="s">
        <v>129</v>
      </c>
      <c r="E359" s="246" t="s">
        <v>1</v>
      </c>
      <c r="F359" s="247" t="s">
        <v>132</v>
      </c>
      <c r="G359" s="245"/>
      <c r="H359" s="248">
        <v>108.375</v>
      </c>
      <c r="I359" s="249"/>
      <c r="J359" s="245"/>
      <c r="K359" s="245"/>
      <c r="L359" s="250"/>
      <c r="M359" s="251"/>
      <c r="N359" s="252"/>
      <c r="O359" s="252"/>
      <c r="P359" s="252"/>
      <c r="Q359" s="252"/>
      <c r="R359" s="252"/>
      <c r="S359" s="252"/>
      <c r="T359" s="25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4" t="s">
        <v>129</v>
      </c>
      <c r="AU359" s="254" t="s">
        <v>85</v>
      </c>
      <c r="AV359" s="14" t="s">
        <v>128</v>
      </c>
      <c r="AW359" s="14" t="s">
        <v>32</v>
      </c>
      <c r="AX359" s="14" t="s">
        <v>83</v>
      </c>
      <c r="AY359" s="254" t="s">
        <v>121</v>
      </c>
    </row>
    <row r="360" s="2" customFormat="1" ht="37.8" customHeight="1">
      <c r="A360" s="39"/>
      <c r="B360" s="40"/>
      <c r="C360" s="219" t="s">
        <v>251</v>
      </c>
      <c r="D360" s="219" t="s">
        <v>123</v>
      </c>
      <c r="E360" s="220" t="s">
        <v>377</v>
      </c>
      <c r="F360" s="221" t="s">
        <v>378</v>
      </c>
      <c r="G360" s="222" t="s">
        <v>126</v>
      </c>
      <c r="H360" s="223">
        <v>2.1200000000000001</v>
      </c>
      <c r="I360" s="224"/>
      <c r="J360" s="225">
        <f>ROUND(I360*H360,2)</f>
        <v>0</v>
      </c>
      <c r="K360" s="221" t="s">
        <v>127</v>
      </c>
      <c r="L360" s="45"/>
      <c r="M360" s="226" t="s">
        <v>1</v>
      </c>
      <c r="N360" s="227" t="s">
        <v>41</v>
      </c>
      <c r="O360" s="92"/>
      <c r="P360" s="228">
        <f>O360*H360</f>
        <v>0</v>
      </c>
      <c r="Q360" s="228">
        <v>0</v>
      </c>
      <c r="R360" s="228">
        <f>Q360*H360</f>
        <v>0</v>
      </c>
      <c r="S360" s="228">
        <v>0</v>
      </c>
      <c r="T360" s="22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0" t="s">
        <v>128</v>
      </c>
      <c r="AT360" s="230" t="s">
        <v>123</v>
      </c>
      <c r="AU360" s="230" t="s">
        <v>85</v>
      </c>
      <c r="AY360" s="18" t="s">
        <v>121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8" t="s">
        <v>83</v>
      </c>
      <c r="BK360" s="231">
        <f>ROUND(I360*H360,2)</f>
        <v>0</v>
      </c>
      <c r="BL360" s="18" t="s">
        <v>128</v>
      </c>
      <c r="BM360" s="230" t="s">
        <v>379</v>
      </c>
    </row>
    <row r="361" s="15" customFormat="1">
      <c r="A361" s="15"/>
      <c r="B361" s="255"/>
      <c r="C361" s="256"/>
      <c r="D361" s="234" t="s">
        <v>129</v>
      </c>
      <c r="E361" s="257" t="s">
        <v>1</v>
      </c>
      <c r="F361" s="258" t="s">
        <v>146</v>
      </c>
      <c r="G361" s="256"/>
      <c r="H361" s="257" t="s">
        <v>1</v>
      </c>
      <c r="I361" s="259"/>
      <c r="J361" s="256"/>
      <c r="K361" s="256"/>
      <c r="L361" s="260"/>
      <c r="M361" s="261"/>
      <c r="N361" s="262"/>
      <c r="O361" s="262"/>
      <c r="P361" s="262"/>
      <c r="Q361" s="262"/>
      <c r="R361" s="262"/>
      <c r="S361" s="262"/>
      <c r="T361" s="263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4" t="s">
        <v>129</v>
      </c>
      <c r="AU361" s="264" t="s">
        <v>85</v>
      </c>
      <c r="AV361" s="15" t="s">
        <v>83</v>
      </c>
      <c r="AW361" s="15" t="s">
        <v>32</v>
      </c>
      <c r="AX361" s="15" t="s">
        <v>76</v>
      </c>
      <c r="AY361" s="264" t="s">
        <v>121</v>
      </c>
    </row>
    <row r="362" s="13" customFormat="1">
      <c r="A362" s="13"/>
      <c r="B362" s="232"/>
      <c r="C362" s="233"/>
      <c r="D362" s="234" t="s">
        <v>129</v>
      </c>
      <c r="E362" s="235" t="s">
        <v>1</v>
      </c>
      <c r="F362" s="236" t="s">
        <v>147</v>
      </c>
      <c r="G362" s="233"/>
      <c r="H362" s="237">
        <v>2.1200000000000001</v>
      </c>
      <c r="I362" s="238"/>
      <c r="J362" s="233"/>
      <c r="K362" s="233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129</v>
      </c>
      <c r="AU362" s="243" t="s">
        <v>85</v>
      </c>
      <c r="AV362" s="13" t="s">
        <v>85</v>
      </c>
      <c r="AW362" s="13" t="s">
        <v>32</v>
      </c>
      <c r="AX362" s="13" t="s">
        <v>76</v>
      </c>
      <c r="AY362" s="243" t="s">
        <v>121</v>
      </c>
    </row>
    <row r="363" s="14" customFormat="1">
      <c r="A363" s="14"/>
      <c r="B363" s="244"/>
      <c r="C363" s="245"/>
      <c r="D363" s="234" t="s">
        <v>129</v>
      </c>
      <c r="E363" s="246" t="s">
        <v>1</v>
      </c>
      <c r="F363" s="247" t="s">
        <v>132</v>
      </c>
      <c r="G363" s="245"/>
      <c r="H363" s="248">
        <v>2.1200000000000001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4" t="s">
        <v>129</v>
      </c>
      <c r="AU363" s="254" t="s">
        <v>85</v>
      </c>
      <c r="AV363" s="14" t="s">
        <v>128</v>
      </c>
      <c r="AW363" s="14" t="s">
        <v>32</v>
      </c>
      <c r="AX363" s="14" t="s">
        <v>83</v>
      </c>
      <c r="AY363" s="254" t="s">
        <v>121</v>
      </c>
    </row>
    <row r="364" s="2" customFormat="1" ht="24.15" customHeight="1">
      <c r="A364" s="39"/>
      <c r="B364" s="40"/>
      <c r="C364" s="219" t="s">
        <v>380</v>
      </c>
      <c r="D364" s="219" t="s">
        <v>123</v>
      </c>
      <c r="E364" s="220" t="s">
        <v>381</v>
      </c>
      <c r="F364" s="221" t="s">
        <v>382</v>
      </c>
      <c r="G364" s="222" t="s">
        <v>126</v>
      </c>
      <c r="H364" s="223">
        <v>2.1200000000000001</v>
      </c>
      <c r="I364" s="224"/>
      <c r="J364" s="225">
        <f>ROUND(I364*H364,2)</f>
        <v>0</v>
      </c>
      <c r="K364" s="221" t="s">
        <v>127</v>
      </c>
      <c r="L364" s="45"/>
      <c r="M364" s="226" t="s">
        <v>1</v>
      </c>
      <c r="N364" s="227" t="s">
        <v>41</v>
      </c>
      <c r="O364" s="92"/>
      <c r="P364" s="228">
        <f>O364*H364</f>
        <v>0</v>
      </c>
      <c r="Q364" s="228">
        <v>0</v>
      </c>
      <c r="R364" s="228">
        <f>Q364*H364</f>
        <v>0</v>
      </c>
      <c r="S364" s="228">
        <v>0</v>
      </c>
      <c r="T364" s="22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0" t="s">
        <v>128</v>
      </c>
      <c r="AT364" s="230" t="s">
        <v>123</v>
      </c>
      <c r="AU364" s="230" t="s">
        <v>85</v>
      </c>
      <c r="AY364" s="18" t="s">
        <v>121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83</v>
      </c>
      <c r="BK364" s="231">
        <f>ROUND(I364*H364,2)</f>
        <v>0</v>
      </c>
      <c r="BL364" s="18" t="s">
        <v>128</v>
      </c>
      <c r="BM364" s="230" t="s">
        <v>383</v>
      </c>
    </row>
    <row r="365" s="15" customFormat="1">
      <c r="A365" s="15"/>
      <c r="B365" s="255"/>
      <c r="C365" s="256"/>
      <c r="D365" s="234" t="s">
        <v>129</v>
      </c>
      <c r="E365" s="257" t="s">
        <v>1</v>
      </c>
      <c r="F365" s="258" t="s">
        <v>146</v>
      </c>
      <c r="G365" s="256"/>
      <c r="H365" s="257" t="s">
        <v>1</v>
      </c>
      <c r="I365" s="259"/>
      <c r="J365" s="256"/>
      <c r="K365" s="256"/>
      <c r="L365" s="260"/>
      <c r="M365" s="261"/>
      <c r="N365" s="262"/>
      <c r="O365" s="262"/>
      <c r="P365" s="262"/>
      <c r="Q365" s="262"/>
      <c r="R365" s="262"/>
      <c r="S365" s="262"/>
      <c r="T365" s="263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4" t="s">
        <v>129</v>
      </c>
      <c r="AU365" s="264" t="s">
        <v>85</v>
      </c>
      <c r="AV365" s="15" t="s">
        <v>83</v>
      </c>
      <c r="AW365" s="15" t="s">
        <v>32</v>
      </c>
      <c r="AX365" s="15" t="s">
        <v>76</v>
      </c>
      <c r="AY365" s="264" t="s">
        <v>121</v>
      </c>
    </row>
    <row r="366" s="13" customFormat="1">
      <c r="A366" s="13"/>
      <c r="B366" s="232"/>
      <c r="C366" s="233"/>
      <c r="D366" s="234" t="s">
        <v>129</v>
      </c>
      <c r="E366" s="235" t="s">
        <v>1</v>
      </c>
      <c r="F366" s="236" t="s">
        <v>147</v>
      </c>
      <c r="G366" s="233"/>
      <c r="H366" s="237">
        <v>2.1200000000000001</v>
      </c>
      <c r="I366" s="238"/>
      <c r="J366" s="233"/>
      <c r="K366" s="233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129</v>
      </c>
      <c r="AU366" s="243" t="s">
        <v>85</v>
      </c>
      <c r="AV366" s="13" t="s">
        <v>85</v>
      </c>
      <c r="AW366" s="13" t="s">
        <v>32</v>
      </c>
      <c r="AX366" s="13" t="s">
        <v>76</v>
      </c>
      <c r="AY366" s="243" t="s">
        <v>121</v>
      </c>
    </row>
    <row r="367" s="14" customFormat="1">
      <c r="A367" s="14"/>
      <c r="B367" s="244"/>
      <c r="C367" s="245"/>
      <c r="D367" s="234" t="s">
        <v>129</v>
      </c>
      <c r="E367" s="246" t="s">
        <v>1</v>
      </c>
      <c r="F367" s="247" t="s">
        <v>132</v>
      </c>
      <c r="G367" s="245"/>
      <c r="H367" s="248">
        <v>2.1200000000000001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4" t="s">
        <v>129</v>
      </c>
      <c r="AU367" s="254" t="s">
        <v>85</v>
      </c>
      <c r="AV367" s="14" t="s">
        <v>128</v>
      </c>
      <c r="AW367" s="14" t="s">
        <v>32</v>
      </c>
      <c r="AX367" s="14" t="s">
        <v>83</v>
      </c>
      <c r="AY367" s="254" t="s">
        <v>121</v>
      </c>
    </row>
    <row r="368" s="2" customFormat="1" ht="24.15" customHeight="1">
      <c r="A368" s="39"/>
      <c r="B368" s="40"/>
      <c r="C368" s="219" t="s">
        <v>255</v>
      </c>
      <c r="D368" s="219" t="s">
        <v>123</v>
      </c>
      <c r="E368" s="220" t="s">
        <v>384</v>
      </c>
      <c r="F368" s="221" t="s">
        <v>385</v>
      </c>
      <c r="G368" s="222" t="s">
        <v>126</v>
      </c>
      <c r="H368" s="223">
        <v>2.968</v>
      </c>
      <c r="I368" s="224"/>
      <c r="J368" s="225">
        <f>ROUND(I368*H368,2)</f>
        <v>0</v>
      </c>
      <c r="K368" s="221" t="s">
        <v>1</v>
      </c>
      <c r="L368" s="45"/>
      <c r="M368" s="226" t="s">
        <v>1</v>
      </c>
      <c r="N368" s="227" t="s">
        <v>41</v>
      </c>
      <c r="O368" s="92"/>
      <c r="P368" s="228">
        <f>O368*H368</f>
        <v>0</v>
      </c>
      <c r="Q368" s="228">
        <v>0</v>
      </c>
      <c r="R368" s="228">
        <f>Q368*H368</f>
        <v>0</v>
      </c>
      <c r="S368" s="228">
        <v>0</v>
      </c>
      <c r="T368" s="22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128</v>
      </c>
      <c r="AT368" s="230" t="s">
        <v>123</v>
      </c>
      <c r="AU368" s="230" t="s">
        <v>85</v>
      </c>
      <c r="AY368" s="18" t="s">
        <v>121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8" t="s">
        <v>83</v>
      </c>
      <c r="BK368" s="231">
        <f>ROUND(I368*H368,2)</f>
        <v>0</v>
      </c>
      <c r="BL368" s="18" t="s">
        <v>128</v>
      </c>
      <c r="BM368" s="230" t="s">
        <v>386</v>
      </c>
    </row>
    <row r="369" s="15" customFormat="1">
      <c r="A369" s="15"/>
      <c r="B369" s="255"/>
      <c r="C369" s="256"/>
      <c r="D369" s="234" t="s">
        <v>129</v>
      </c>
      <c r="E369" s="257" t="s">
        <v>1</v>
      </c>
      <c r="F369" s="258" t="s">
        <v>387</v>
      </c>
      <c r="G369" s="256"/>
      <c r="H369" s="257" t="s">
        <v>1</v>
      </c>
      <c r="I369" s="259"/>
      <c r="J369" s="256"/>
      <c r="K369" s="256"/>
      <c r="L369" s="260"/>
      <c r="M369" s="261"/>
      <c r="N369" s="262"/>
      <c r="O369" s="262"/>
      <c r="P369" s="262"/>
      <c r="Q369" s="262"/>
      <c r="R369" s="262"/>
      <c r="S369" s="262"/>
      <c r="T369" s="263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4" t="s">
        <v>129</v>
      </c>
      <c r="AU369" s="264" t="s">
        <v>85</v>
      </c>
      <c r="AV369" s="15" t="s">
        <v>83</v>
      </c>
      <c r="AW369" s="15" t="s">
        <v>32</v>
      </c>
      <c r="AX369" s="15" t="s">
        <v>76</v>
      </c>
      <c r="AY369" s="264" t="s">
        <v>121</v>
      </c>
    </row>
    <row r="370" s="15" customFormat="1">
      <c r="A370" s="15"/>
      <c r="B370" s="255"/>
      <c r="C370" s="256"/>
      <c r="D370" s="234" t="s">
        <v>129</v>
      </c>
      <c r="E370" s="257" t="s">
        <v>1</v>
      </c>
      <c r="F370" s="258" t="s">
        <v>146</v>
      </c>
      <c r="G370" s="256"/>
      <c r="H370" s="257" t="s">
        <v>1</v>
      </c>
      <c r="I370" s="259"/>
      <c r="J370" s="256"/>
      <c r="K370" s="256"/>
      <c r="L370" s="260"/>
      <c r="M370" s="261"/>
      <c r="N370" s="262"/>
      <c r="O370" s="262"/>
      <c r="P370" s="262"/>
      <c r="Q370" s="262"/>
      <c r="R370" s="262"/>
      <c r="S370" s="262"/>
      <c r="T370" s="263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64" t="s">
        <v>129</v>
      </c>
      <c r="AU370" s="264" t="s">
        <v>85</v>
      </c>
      <c r="AV370" s="15" t="s">
        <v>83</v>
      </c>
      <c r="AW370" s="15" t="s">
        <v>32</v>
      </c>
      <c r="AX370" s="15" t="s">
        <v>76</v>
      </c>
      <c r="AY370" s="264" t="s">
        <v>121</v>
      </c>
    </row>
    <row r="371" s="13" customFormat="1">
      <c r="A371" s="13"/>
      <c r="B371" s="232"/>
      <c r="C371" s="233"/>
      <c r="D371" s="234" t="s">
        <v>129</v>
      </c>
      <c r="E371" s="235" t="s">
        <v>1</v>
      </c>
      <c r="F371" s="236" t="s">
        <v>156</v>
      </c>
      <c r="G371" s="233"/>
      <c r="H371" s="237">
        <v>2.968</v>
      </c>
      <c r="I371" s="238"/>
      <c r="J371" s="233"/>
      <c r="K371" s="233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129</v>
      </c>
      <c r="AU371" s="243" t="s">
        <v>85</v>
      </c>
      <c r="AV371" s="13" t="s">
        <v>85</v>
      </c>
      <c r="AW371" s="13" t="s">
        <v>32</v>
      </c>
      <c r="AX371" s="13" t="s">
        <v>76</v>
      </c>
      <c r="AY371" s="243" t="s">
        <v>121</v>
      </c>
    </row>
    <row r="372" s="14" customFormat="1">
      <c r="A372" s="14"/>
      <c r="B372" s="244"/>
      <c r="C372" s="245"/>
      <c r="D372" s="234" t="s">
        <v>129</v>
      </c>
      <c r="E372" s="246" t="s">
        <v>1</v>
      </c>
      <c r="F372" s="247" t="s">
        <v>132</v>
      </c>
      <c r="G372" s="245"/>
      <c r="H372" s="248">
        <v>2.968</v>
      </c>
      <c r="I372" s="249"/>
      <c r="J372" s="245"/>
      <c r="K372" s="245"/>
      <c r="L372" s="250"/>
      <c r="M372" s="251"/>
      <c r="N372" s="252"/>
      <c r="O372" s="252"/>
      <c r="P372" s="252"/>
      <c r="Q372" s="252"/>
      <c r="R372" s="252"/>
      <c r="S372" s="252"/>
      <c r="T372" s="25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4" t="s">
        <v>129</v>
      </c>
      <c r="AU372" s="254" t="s">
        <v>85</v>
      </c>
      <c r="AV372" s="14" t="s">
        <v>128</v>
      </c>
      <c r="AW372" s="14" t="s">
        <v>32</v>
      </c>
      <c r="AX372" s="14" t="s">
        <v>83</v>
      </c>
      <c r="AY372" s="254" t="s">
        <v>121</v>
      </c>
    </row>
    <row r="373" s="2" customFormat="1" ht="49.05" customHeight="1">
      <c r="A373" s="39"/>
      <c r="B373" s="40"/>
      <c r="C373" s="219" t="s">
        <v>388</v>
      </c>
      <c r="D373" s="219" t="s">
        <v>123</v>
      </c>
      <c r="E373" s="220" t="s">
        <v>389</v>
      </c>
      <c r="F373" s="221" t="s">
        <v>390</v>
      </c>
      <c r="G373" s="222" t="s">
        <v>126</v>
      </c>
      <c r="H373" s="223">
        <v>2.968</v>
      </c>
      <c r="I373" s="224"/>
      <c r="J373" s="225">
        <f>ROUND(I373*H373,2)</f>
        <v>0</v>
      </c>
      <c r="K373" s="221" t="s">
        <v>127</v>
      </c>
      <c r="L373" s="45"/>
      <c r="M373" s="226" t="s">
        <v>1</v>
      </c>
      <c r="N373" s="227" t="s">
        <v>41</v>
      </c>
      <c r="O373" s="92"/>
      <c r="P373" s="228">
        <f>O373*H373</f>
        <v>0</v>
      </c>
      <c r="Q373" s="228">
        <v>0</v>
      </c>
      <c r="R373" s="228">
        <f>Q373*H373</f>
        <v>0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128</v>
      </c>
      <c r="AT373" s="230" t="s">
        <v>123</v>
      </c>
      <c r="AU373" s="230" t="s">
        <v>85</v>
      </c>
      <c r="AY373" s="18" t="s">
        <v>121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83</v>
      </c>
      <c r="BK373" s="231">
        <f>ROUND(I373*H373,2)</f>
        <v>0</v>
      </c>
      <c r="BL373" s="18" t="s">
        <v>128</v>
      </c>
      <c r="BM373" s="230" t="s">
        <v>391</v>
      </c>
    </row>
    <row r="374" s="15" customFormat="1">
      <c r="A374" s="15"/>
      <c r="B374" s="255"/>
      <c r="C374" s="256"/>
      <c r="D374" s="234" t="s">
        <v>129</v>
      </c>
      <c r="E374" s="257" t="s">
        <v>1</v>
      </c>
      <c r="F374" s="258" t="s">
        <v>146</v>
      </c>
      <c r="G374" s="256"/>
      <c r="H374" s="257" t="s">
        <v>1</v>
      </c>
      <c r="I374" s="259"/>
      <c r="J374" s="256"/>
      <c r="K374" s="256"/>
      <c r="L374" s="260"/>
      <c r="M374" s="261"/>
      <c r="N374" s="262"/>
      <c r="O374" s="262"/>
      <c r="P374" s="262"/>
      <c r="Q374" s="262"/>
      <c r="R374" s="262"/>
      <c r="S374" s="262"/>
      <c r="T374" s="263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4" t="s">
        <v>129</v>
      </c>
      <c r="AU374" s="264" t="s">
        <v>85</v>
      </c>
      <c r="AV374" s="15" t="s">
        <v>83</v>
      </c>
      <c r="AW374" s="15" t="s">
        <v>32</v>
      </c>
      <c r="AX374" s="15" t="s">
        <v>76</v>
      </c>
      <c r="AY374" s="264" t="s">
        <v>121</v>
      </c>
    </row>
    <row r="375" s="13" customFormat="1">
      <c r="A375" s="13"/>
      <c r="B375" s="232"/>
      <c r="C375" s="233"/>
      <c r="D375" s="234" t="s">
        <v>129</v>
      </c>
      <c r="E375" s="235" t="s">
        <v>1</v>
      </c>
      <c r="F375" s="236" t="s">
        <v>156</v>
      </c>
      <c r="G375" s="233"/>
      <c r="H375" s="237">
        <v>2.968</v>
      </c>
      <c r="I375" s="238"/>
      <c r="J375" s="233"/>
      <c r="K375" s="233"/>
      <c r="L375" s="239"/>
      <c r="M375" s="240"/>
      <c r="N375" s="241"/>
      <c r="O375" s="241"/>
      <c r="P375" s="241"/>
      <c r="Q375" s="241"/>
      <c r="R375" s="241"/>
      <c r="S375" s="241"/>
      <c r="T375" s="24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3" t="s">
        <v>129</v>
      </c>
      <c r="AU375" s="243" t="s">
        <v>85</v>
      </c>
      <c r="AV375" s="13" t="s">
        <v>85</v>
      </c>
      <c r="AW375" s="13" t="s">
        <v>32</v>
      </c>
      <c r="AX375" s="13" t="s">
        <v>76</v>
      </c>
      <c r="AY375" s="243" t="s">
        <v>121</v>
      </c>
    </row>
    <row r="376" s="14" customFormat="1">
      <c r="A376" s="14"/>
      <c r="B376" s="244"/>
      <c r="C376" s="245"/>
      <c r="D376" s="234" t="s">
        <v>129</v>
      </c>
      <c r="E376" s="246" t="s">
        <v>1</v>
      </c>
      <c r="F376" s="247" t="s">
        <v>132</v>
      </c>
      <c r="G376" s="245"/>
      <c r="H376" s="248">
        <v>2.968</v>
      </c>
      <c r="I376" s="249"/>
      <c r="J376" s="245"/>
      <c r="K376" s="245"/>
      <c r="L376" s="250"/>
      <c r="M376" s="251"/>
      <c r="N376" s="252"/>
      <c r="O376" s="252"/>
      <c r="P376" s="252"/>
      <c r="Q376" s="252"/>
      <c r="R376" s="252"/>
      <c r="S376" s="252"/>
      <c r="T376" s="25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4" t="s">
        <v>129</v>
      </c>
      <c r="AU376" s="254" t="s">
        <v>85</v>
      </c>
      <c r="AV376" s="14" t="s">
        <v>128</v>
      </c>
      <c r="AW376" s="14" t="s">
        <v>32</v>
      </c>
      <c r="AX376" s="14" t="s">
        <v>83</v>
      </c>
      <c r="AY376" s="254" t="s">
        <v>121</v>
      </c>
    </row>
    <row r="377" s="2" customFormat="1" ht="76.35" customHeight="1">
      <c r="A377" s="39"/>
      <c r="B377" s="40"/>
      <c r="C377" s="219" t="s">
        <v>261</v>
      </c>
      <c r="D377" s="219" t="s">
        <v>123</v>
      </c>
      <c r="E377" s="220" t="s">
        <v>392</v>
      </c>
      <c r="F377" s="221" t="s">
        <v>393</v>
      </c>
      <c r="G377" s="222" t="s">
        <v>126</v>
      </c>
      <c r="H377" s="223">
        <v>108.375</v>
      </c>
      <c r="I377" s="224"/>
      <c r="J377" s="225">
        <f>ROUND(I377*H377,2)</f>
        <v>0</v>
      </c>
      <c r="K377" s="221" t="s">
        <v>127</v>
      </c>
      <c r="L377" s="45"/>
      <c r="M377" s="226" t="s">
        <v>1</v>
      </c>
      <c r="N377" s="227" t="s">
        <v>41</v>
      </c>
      <c r="O377" s="92"/>
      <c r="P377" s="228">
        <f>O377*H377</f>
        <v>0</v>
      </c>
      <c r="Q377" s="228">
        <v>0</v>
      </c>
      <c r="R377" s="228">
        <f>Q377*H377</f>
        <v>0</v>
      </c>
      <c r="S377" s="228">
        <v>0</v>
      </c>
      <c r="T377" s="22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128</v>
      </c>
      <c r="AT377" s="230" t="s">
        <v>123</v>
      </c>
      <c r="AU377" s="230" t="s">
        <v>85</v>
      </c>
      <c r="AY377" s="18" t="s">
        <v>121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8" t="s">
        <v>83</v>
      </c>
      <c r="BK377" s="231">
        <f>ROUND(I377*H377,2)</f>
        <v>0</v>
      </c>
      <c r="BL377" s="18" t="s">
        <v>128</v>
      </c>
      <c r="BM377" s="230" t="s">
        <v>394</v>
      </c>
    </row>
    <row r="378" s="15" customFormat="1">
      <c r="A378" s="15"/>
      <c r="B378" s="255"/>
      <c r="C378" s="256"/>
      <c r="D378" s="234" t="s">
        <v>129</v>
      </c>
      <c r="E378" s="257" t="s">
        <v>1</v>
      </c>
      <c r="F378" s="258" t="s">
        <v>395</v>
      </c>
      <c r="G378" s="256"/>
      <c r="H378" s="257" t="s">
        <v>1</v>
      </c>
      <c r="I378" s="259"/>
      <c r="J378" s="256"/>
      <c r="K378" s="256"/>
      <c r="L378" s="260"/>
      <c r="M378" s="261"/>
      <c r="N378" s="262"/>
      <c r="O378" s="262"/>
      <c r="P378" s="262"/>
      <c r="Q378" s="262"/>
      <c r="R378" s="262"/>
      <c r="S378" s="262"/>
      <c r="T378" s="263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4" t="s">
        <v>129</v>
      </c>
      <c r="AU378" s="264" t="s">
        <v>85</v>
      </c>
      <c r="AV378" s="15" t="s">
        <v>83</v>
      </c>
      <c r="AW378" s="15" t="s">
        <v>32</v>
      </c>
      <c r="AX378" s="15" t="s">
        <v>76</v>
      </c>
      <c r="AY378" s="264" t="s">
        <v>121</v>
      </c>
    </row>
    <row r="379" s="13" customFormat="1">
      <c r="A379" s="13"/>
      <c r="B379" s="232"/>
      <c r="C379" s="233"/>
      <c r="D379" s="234" t="s">
        <v>129</v>
      </c>
      <c r="E379" s="235" t="s">
        <v>1</v>
      </c>
      <c r="F379" s="236" t="s">
        <v>396</v>
      </c>
      <c r="G379" s="233"/>
      <c r="H379" s="237">
        <v>107.625</v>
      </c>
      <c r="I379" s="238"/>
      <c r="J379" s="233"/>
      <c r="K379" s="233"/>
      <c r="L379" s="239"/>
      <c r="M379" s="240"/>
      <c r="N379" s="241"/>
      <c r="O379" s="241"/>
      <c r="P379" s="241"/>
      <c r="Q379" s="241"/>
      <c r="R379" s="241"/>
      <c r="S379" s="241"/>
      <c r="T379" s="24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3" t="s">
        <v>129</v>
      </c>
      <c r="AU379" s="243" t="s">
        <v>85</v>
      </c>
      <c r="AV379" s="13" t="s">
        <v>85</v>
      </c>
      <c r="AW379" s="13" t="s">
        <v>32</v>
      </c>
      <c r="AX379" s="13" t="s">
        <v>76</v>
      </c>
      <c r="AY379" s="243" t="s">
        <v>121</v>
      </c>
    </row>
    <row r="380" s="13" customFormat="1">
      <c r="A380" s="13"/>
      <c r="B380" s="232"/>
      <c r="C380" s="233"/>
      <c r="D380" s="234" t="s">
        <v>129</v>
      </c>
      <c r="E380" s="235" t="s">
        <v>1</v>
      </c>
      <c r="F380" s="236" t="s">
        <v>397</v>
      </c>
      <c r="G380" s="233"/>
      <c r="H380" s="237">
        <v>0.75</v>
      </c>
      <c r="I380" s="238"/>
      <c r="J380" s="233"/>
      <c r="K380" s="233"/>
      <c r="L380" s="239"/>
      <c r="M380" s="240"/>
      <c r="N380" s="241"/>
      <c r="O380" s="241"/>
      <c r="P380" s="241"/>
      <c r="Q380" s="241"/>
      <c r="R380" s="241"/>
      <c r="S380" s="241"/>
      <c r="T380" s="24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3" t="s">
        <v>129</v>
      </c>
      <c r="AU380" s="243" t="s">
        <v>85</v>
      </c>
      <c r="AV380" s="13" t="s">
        <v>85</v>
      </c>
      <c r="AW380" s="13" t="s">
        <v>32</v>
      </c>
      <c r="AX380" s="13" t="s">
        <v>76</v>
      </c>
      <c r="AY380" s="243" t="s">
        <v>121</v>
      </c>
    </row>
    <row r="381" s="14" customFormat="1">
      <c r="A381" s="14"/>
      <c r="B381" s="244"/>
      <c r="C381" s="245"/>
      <c r="D381" s="234" t="s">
        <v>129</v>
      </c>
      <c r="E381" s="246" t="s">
        <v>1</v>
      </c>
      <c r="F381" s="247" t="s">
        <v>132</v>
      </c>
      <c r="G381" s="245"/>
      <c r="H381" s="248">
        <v>108.375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4" t="s">
        <v>129</v>
      </c>
      <c r="AU381" s="254" t="s">
        <v>85</v>
      </c>
      <c r="AV381" s="14" t="s">
        <v>128</v>
      </c>
      <c r="AW381" s="14" t="s">
        <v>32</v>
      </c>
      <c r="AX381" s="14" t="s">
        <v>83</v>
      </c>
      <c r="AY381" s="254" t="s">
        <v>121</v>
      </c>
    </row>
    <row r="382" s="2" customFormat="1" ht="24.15" customHeight="1">
      <c r="A382" s="39"/>
      <c r="B382" s="40"/>
      <c r="C382" s="280" t="s">
        <v>398</v>
      </c>
      <c r="D382" s="280" t="s">
        <v>231</v>
      </c>
      <c r="E382" s="281" t="s">
        <v>399</v>
      </c>
      <c r="F382" s="282" t="s">
        <v>400</v>
      </c>
      <c r="G382" s="283" t="s">
        <v>126</v>
      </c>
      <c r="H382" s="284">
        <v>32.512999999999998</v>
      </c>
      <c r="I382" s="285"/>
      <c r="J382" s="286">
        <f>ROUND(I382*H382,2)</f>
        <v>0</v>
      </c>
      <c r="K382" s="282" t="s">
        <v>127</v>
      </c>
      <c r="L382" s="287"/>
      <c r="M382" s="288" t="s">
        <v>1</v>
      </c>
      <c r="N382" s="289" t="s">
        <v>41</v>
      </c>
      <c r="O382" s="92"/>
      <c r="P382" s="228">
        <f>O382*H382</f>
        <v>0</v>
      </c>
      <c r="Q382" s="228">
        <v>0</v>
      </c>
      <c r="R382" s="228">
        <f>Q382*H382</f>
        <v>0</v>
      </c>
      <c r="S382" s="228">
        <v>0</v>
      </c>
      <c r="T382" s="22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0" t="s">
        <v>150</v>
      </c>
      <c r="AT382" s="230" t="s">
        <v>231</v>
      </c>
      <c r="AU382" s="230" t="s">
        <v>85</v>
      </c>
      <c r="AY382" s="18" t="s">
        <v>121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8" t="s">
        <v>83</v>
      </c>
      <c r="BK382" s="231">
        <f>ROUND(I382*H382,2)</f>
        <v>0</v>
      </c>
      <c r="BL382" s="18" t="s">
        <v>128</v>
      </c>
      <c r="BM382" s="230" t="s">
        <v>401</v>
      </c>
    </row>
    <row r="383" s="2" customFormat="1">
      <c r="A383" s="39"/>
      <c r="B383" s="40"/>
      <c r="C383" s="41"/>
      <c r="D383" s="234" t="s">
        <v>168</v>
      </c>
      <c r="E383" s="41"/>
      <c r="F383" s="265" t="s">
        <v>402</v>
      </c>
      <c r="G383" s="41"/>
      <c r="H383" s="41"/>
      <c r="I383" s="266"/>
      <c r="J383" s="41"/>
      <c r="K383" s="41"/>
      <c r="L383" s="45"/>
      <c r="M383" s="267"/>
      <c r="N383" s="268"/>
      <c r="O383" s="92"/>
      <c r="P383" s="92"/>
      <c r="Q383" s="92"/>
      <c r="R383" s="92"/>
      <c r="S383" s="92"/>
      <c r="T383" s="93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168</v>
      </c>
      <c r="AU383" s="18" t="s">
        <v>85</v>
      </c>
    </row>
    <row r="384" s="15" customFormat="1">
      <c r="A384" s="15"/>
      <c r="B384" s="255"/>
      <c r="C384" s="256"/>
      <c r="D384" s="234" t="s">
        <v>129</v>
      </c>
      <c r="E384" s="257" t="s">
        <v>1</v>
      </c>
      <c r="F384" s="258" t="s">
        <v>403</v>
      </c>
      <c r="G384" s="256"/>
      <c r="H384" s="257" t="s">
        <v>1</v>
      </c>
      <c r="I384" s="259"/>
      <c r="J384" s="256"/>
      <c r="K384" s="256"/>
      <c r="L384" s="260"/>
      <c r="M384" s="261"/>
      <c r="N384" s="262"/>
      <c r="O384" s="262"/>
      <c r="P384" s="262"/>
      <c r="Q384" s="262"/>
      <c r="R384" s="262"/>
      <c r="S384" s="262"/>
      <c r="T384" s="263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64" t="s">
        <v>129</v>
      </c>
      <c r="AU384" s="264" t="s">
        <v>85</v>
      </c>
      <c r="AV384" s="15" t="s">
        <v>83</v>
      </c>
      <c r="AW384" s="15" t="s">
        <v>32</v>
      </c>
      <c r="AX384" s="15" t="s">
        <v>76</v>
      </c>
      <c r="AY384" s="264" t="s">
        <v>121</v>
      </c>
    </row>
    <row r="385" s="13" customFormat="1">
      <c r="A385" s="13"/>
      <c r="B385" s="232"/>
      <c r="C385" s="233"/>
      <c r="D385" s="234" t="s">
        <v>129</v>
      </c>
      <c r="E385" s="235" t="s">
        <v>1</v>
      </c>
      <c r="F385" s="236" t="s">
        <v>404</v>
      </c>
      <c r="G385" s="233"/>
      <c r="H385" s="237">
        <v>32.287999999999997</v>
      </c>
      <c r="I385" s="238"/>
      <c r="J385" s="233"/>
      <c r="K385" s="233"/>
      <c r="L385" s="239"/>
      <c r="M385" s="240"/>
      <c r="N385" s="241"/>
      <c r="O385" s="241"/>
      <c r="P385" s="241"/>
      <c r="Q385" s="241"/>
      <c r="R385" s="241"/>
      <c r="S385" s="241"/>
      <c r="T385" s="24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3" t="s">
        <v>129</v>
      </c>
      <c r="AU385" s="243" t="s">
        <v>85</v>
      </c>
      <c r="AV385" s="13" t="s">
        <v>85</v>
      </c>
      <c r="AW385" s="13" t="s">
        <v>32</v>
      </c>
      <c r="AX385" s="13" t="s">
        <v>76</v>
      </c>
      <c r="AY385" s="243" t="s">
        <v>121</v>
      </c>
    </row>
    <row r="386" s="13" customFormat="1">
      <c r="A386" s="13"/>
      <c r="B386" s="232"/>
      <c r="C386" s="233"/>
      <c r="D386" s="234" t="s">
        <v>129</v>
      </c>
      <c r="E386" s="235" t="s">
        <v>1</v>
      </c>
      <c r="F386" s="236" t="s">
        <v>405</v>
      </c>
      <c r="G386" s="233"/>
      <c r="H386" s="237">
        <v>0.22500000000000001</v>
      </c>
      <c r="I386" s="238"/>
      <c r="J386" s="233"/>
      <c r="K386" s="233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129</v>
      </c>
      <c r="AU386" s="243" t="s">
        <v>85</v>
      </c>
      <c r="AV386" s="13" t="s">
        <v>85</v>
      </c>
      <c r="AW386" s="13" t="s">
        <v>32</v>
      </c>
      <c r="AX386" s="13" t="s">
        <v>76</v>
      </c>
      <c r="AY386" s="243" t="s">
        <v>121</v>
      </c>
    </row>
    <row r="387" s="14" customFormat="1">
      <c r="A387" s="14"/>
      <c r="B387" s="244"/>
      <c r="C387" s="245"/>
      <c r="D387" s="234" t="s">
        <v>129</v>
      </c>
      <c r="E387" s="246" t="s">
        <v>1</v>
      </c>
      <c r="F387" s="247" t="s">
        <v>132</v>
      </c>
      <c r="G387" s="245"/>
      <c r="H387" s="248">
        <v>32.512999999999998</v>
      </c>
      <c r="I387" s="249"/>
      <c r="J387" s="245"/>
      <c r="K387" s="245"/>
      <c r="L387" s="250"/>
      <c r="M387" s="251"/>
      <c r="N387" s="252"/>
      <c r="O387" s="252"/>
      <c r="P387" s="252"/>
      <c r="Q387" s="252"/>
      <c r="R387" s="252"/>
      <c r="S387" s="252"/>
      <c r="T387" s="25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4" t="s">
        <v>129</v>
      </c>
      <c r="AU387" s="254" t="s">
        <v>85</v>
      </c>
      <c r="AV387" s="14" t="s">
        <v>128</v>
      </c>
      <c r="AW387" s="14" t="s">
        <v>32</v>
      </c>
      <c r="AX387" s="14" t="s">
        <v>83</v>
      </c>
      <c r="AY387" s="254" t="s">
        <v>121</v>
      </c>
    </row>
    <row r="388" s="12" customFormat="1" ht="22.8" customHeight="1">
      <c r="A388" s="12"/>
      <c r="B388" s="203"/>
      <c r="C388" s="204"/>
      <c r="D388" s="205" t="s">
        <v>75</v>
      </c>
      <c r="E388" s="217" t="s">
        <v>150</v>
      </c>
      <c r="F388" s="217" t="s">
        <v>406</v>
      </c>
      <c r="G388" s="204"/>
      <c r="H388" s="204"/>
      <c r="I388" s="207"/>
      <c r="J388" s="218">
        <f>BK388</f>
        <v>0</v>
      </c>
      <c r="K388" s="204"/>
      <c r="L388" s="209"/>
      <c r="M388" s="210"/>
      <c r="N388" s="211"/>
      <c r="O388" s="211"/>
      <c r="P388" s="212">
        <f>SUM(P389:P501)</f>
        <v>0</v>
      </c>
      <c r="Q388" s="211"/>
      <c r="R388" s="212">
        <f>SUM(R389:R501)</f>
        <v>0</v>
      </c>
      <c r="S388" s="211"/>
      <c r="T388" s="213">
        <f>SUM(T389:T501)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14" t="s">
        <v>83</v>
      </c>
      <c r="AT388" s="215" t="s">
        <v>75</v>
      </c>
      <c r="AU388" s="215" t="s">
        <v>83</v>
      </c>
      <c r="AY388" s="214" t="s">
        <v>121</v>
      </c>
      <c r="BK388" s="216">
        <f>SUM(BK389:BK501)</f>
        <v>0</v>
      </c>
    </row>
    <row r="389" s="2" customFormat="1" ht="44.25" customHeight="1">
      <c r="A389" s="39"/>
      <c r="B389" s="40"/>
      <c r="C389" s="219" t="s">
        <v>267</v>
      </c>
      <c r="D389" s="219" t="s">
        <v>123</v>
      </c>
      <c r="E389" s="220" t="s">
        <v>407</v>
      </c>
      <c r="F389" s="221" t="s">
        <v>408</v>
      </c>
      <c r="G389" s="222" t="s">
        <v>409</v>
      </c>
      <c r="H389" s="223">
        <v>2</v>
      </c>
      <c r="I389" s="224"/>
      <c r="J389" s="225">
        <f>ROUND(I389*H389,2)</f>
        <v>0</v>
      </c>
      <c r="K389" s="221" t="s">
        <v>127</v>
      </c>
      <c r="L389" s="45"/>
      <c r="M389" s="226" t="s">
        <v>1</v>
      </c>
      <c r="N389" s="227" t="s">
        <v>41</v>
      </c>
      <c r="O389" s="92"/>
      <c r="P389" s="228">
        <f>O389*H389</f>
        <v>0</v>
      </c>
      <c r="Q389" s="228">
        <v>0</v>
      </c>
      <c r="R389" s="228">
        <f>Q389*H389</f>
        <v>0</v>
      </c>
      <c r="S389" s="228">
        <v>0</v>
      </c>
      <c r="T389" s="22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128</v>
      </c>
      <c r="AT389" s="230" t="s">
        <v>123</v>
      </c>
      <c r="AU389" s="230" t="s">
        <v>85</v>
      </c>
      <c r="AY389" s="18" t="s">
        <v>121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8" t="s">
        <v>83</v>
      </c>
      <c r="BK389" s="231">
        <f>ROUND(I389*H389,2)</f>
        <v>0</v>
      </c>
      <c r="BL389" s="18" t="s">
        <v>128</v>
      </c>
      <c r="BM389" s="230" t="s">
        <v>410</v>
      </c>
    </row>
    <row r="390" s="2" customFormat="1" ht="24.15" customHeight="1">
      <c r="A390" s="39"/>
      <c r="B390" s="40"/>
      <c r="C390" s="280" t="s">
        <v>411</v>
      </c>
      <c r="D390" s="280" t="s">
        <v>231</v>
      </c>
      <c r="E390" s="281" t="s">
        <v>412</v>
      </c>
      <c r="F390" s="282" t="s">
        <v>413</v>
      </c>
      <c r="G390" s="283" t="s">
        <v>409</v>
      </c>
      <c r="H390" s="284">
        <v>2</v>
      </c>
      <c r="I390" s="285"/>
      <c r="J390" s="286">
        <f>ROUND(I390*H390,2)</f>
        <v>0</v>
      </c>
      <c r="K390" s="282" t="s">
        <v>1</v>
      </c>
      <c r="L390" s="287"/>
      <c r="M390" s="288" t="s">
        <v>1</v>
      </c>
      <c r="N390" s="289" t="s">
        <v>41</v>
      </c>
      <c r="O390" s="92"/>
      <c r="P390" s="228">
        <f>O390*H390</f>
        <v>0</v>
      </c>
      <c r="Q390" s="228">
        <v>0</v>
      </c>
      <c r="R390" s="228">
        <f>Q390*H390</f>
        <v>0</v>
      </c>
      <c r="S390" s="228">
        <v>0</v>
      </c>
      <c r="T390" s="22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0" t="s">
        <v>150</v>
      </c>
      <c r="AT390" s="230" t="s">
        <v>231</v>
      </c>
      <c r="AU390" s="230" t="s">
        <v>85</v>
      </c>
      <c r="AY390" s="18" t="s">
        <v>121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8" t="s">
        <v>83</v>
      </c>
      <c r="BK390" s="231">
        <f>ROUND(I390*H390,2)</f>
        <v>0</v>
      </c>
      <c r="BL390" s="18" t="s">
        <v>128</v>
      </c>
      <c r="BM390" s="230" t="s">
        <v>414</v>
      </c>
    </row>
    <row r="391" s="2" customFormat="1" ht="44.25" customHeight="1">
      <c r="A391" s="39"/>
      <c r="B391" s="40"/>
      <c r="C391" s="219" t="s">
        <v>272</v>
      </c>
      <c r="D391" s="219" t="s">
        <v>123</v>
      </c>
      <c r="E391" s="220" t="s">
        <v>415</v>
      </c>
      <c r="F391" s="221" t="s">
        <v>416</v>
      </c>
      <c r="G391" s="222" t="s">
        <v>409</v>
      </c>
      <c r="H391" s="223">
        <v>2</v>
      </c>
      <c r="I391" s="224"/>
      <c r="J391" s="225">
        <f>ROUND(I391*H391,2)</f>
        <v>0</v>
      </c>
      <c r="K391" s="221" t="s">
        <v>127</v>
      </c>
      <c r="L391" s="45"/>
      <c r="M391" s="226" t="s">
        <v>1</v>
      </c>
      <c r="N391" s="227" t="s">
        <v>41</v>
      </c>
      <c r="O391" s="92"/>
      <c r="P391" s="228">
        <f>O391*H391</f>
        <v>0</v>
      </c>
      <c r="Q391" s="228">
        <v>0</v>
      </c>
      <c r="R391" s="228">
        <f>Q391*H391</f>
        <v>0</v>
      </c>
      <c r="S391" s="228">
        <v>0</v>
      </c>
      <c r="T391" s="229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0" t="s">
        <v>128</v>
      </c>
      <c r="AT391" s="230" t="s">
        <v>123</v>
      </c>
      <c r="AU391" s="230" t="s">
        <v>85</v>
      </c>
      <c r="AY391" s="18" t="s">
        <v>121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18" t="s">
        <v>83</v>
      </c>
      <c r="BK391" s="231">
        <f>ROUND(I391*H391,2)</f>
        <v>0</v>
      </c>
      <c r="BL391" s="18" t="s">
        <v>128</v>
      </c>
      <c r="BM391" s="230" t="s">
        <v>417</v>
      </c>
    </row>
    <row r="392" s="2" customFormat="1" ht="24.15" customHeight="1">
      <c r="A392" s="39"/>
      <c r="B392" s="40"/>
      <c r="C392" s="280" t="s">
        <v>418</v>
      </c>
      <c r="D392" s="280" t="s">
        <v>231</v>
      </c>
      <c r="E392" s="281" t="s">
        <v>419</v>
      </c>
      <c r="F392" s="282" t="s">
        <v>420</v>
      </c>
      <c r="G392" s="283" t="s">
        <v>409</v>
      </c>
      <c r="H392" s="284">
        <v>1</v>
      </c>
      <c r="I392" s="285"/>
      <c r="J392" s="286">
        <f>ROUND(I392*H392,2)</f>
        <v>0</v>
      </c>
      <c r="K392" s="282" t="s">
        <v>127</v>
      </c>
      <c r="L392" s="287"/>
      <c r="M392" s="288" t="s">
        <v>1</v>
      </c>
      <c r="N392" s="289" t="s">
        <v>41</v>
      </c>
      <c r="O392" s="92"/>
      <c r="P392" s="228">
        <f>O392*H392</f>
        <v>0</v>
      </c>
      <c r="Q392" s="228">
        <v>0</v>
      </c>
      <c r="R392" s="228">
        <f>Q392*H392</f>
        <v>0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150</v>
      </c>
      <c r="AT392" s="230" t="s">
        <v>231</v>
      </c>
      <c r="AU392" s="230" t="s">
        <v>85</v>
      </c>
      <c r="AY392" s="18" t="s">
        <v>121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83</v>
      </c>
      <c r="BK392" s="231">
        <f>ROUND(I392*H392,2)</f>
        <v>0</v>
      </c>
      <c r="BL392" s="18" t="s">
        <v>128</v>
      </c>
      <c r="BM392" s="230" t="s">
        <v>421</v>
      </c>
    </row>
    <row r="393" s="2" customFormat="1" ht="24.15" customHeight="1">
      <c r="A393" s="39"/>
      <c r="B393" s="40"/>
      <c r="C393" s="280" t="s">
        <v>281</v>
      </c>
      <c r="D393" s="280" t="s">
        <v>231</v>
      </c>
      <c r="E393" s="281" t="s">
        <v>422</v>
      </c>
      <c r="F393" s="282" t="s">
        <v>423</v>
      </c>
      <c r="G393" s="283" t="s">
        <v>409</v>
      </c>
      <c r="H393" s="284">
        <v>1</v>
      </c>
      <c r="I393" s="285"/>
      <c r="J393" s="286">
        <f>ROUND(I393*H393,2)</f>
        <v>0</v>
      </c>
      <c r="K393" s="282" t="s">
        <v>127</v>
      </c>
      <c r="L393" s="287"/>
      <c r="M393" s="288" t="s">
        <v>1</v>
      </c>
      <c r="N393" s="289" t="s">
        <v>41</v>
      </c>
      <c r="O393" s="92"/>
      <c r="P393" s="228">
        <f>O393*H393</f>
        <v>0</v>
      </c>
      <c r="Q393" s="228">
        <v>0</v>
      </c>
      <c r="R393" s="228">
        <f>Q393*H393</f>
        <v>0</v>
      </c>
      <c r="S393" s="228">
        <v>0</v>
      </c>
      <c r="T393" s="22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0" t="s">
        <v>150</v>
      </c>
      <c r="AT393" s="230" t="s">
        <v>231</v>
      </c>
      <c r="AU393" s="230" t="s">
        <v>85</v>
      </c>
      <c r="AY393" s="18" t="s">
        <v>121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8" t="s">
        <v>83</v>
      </c>
      <c r="BK393" s="231">
        <f>ROUND(I393*H393,2)</f>
        <v>0</v>
      </c>
      <c r="BL393" s="18" t="s">
        <v>128</v>
      </c>
      <c r="BM393" s="230" t="s">
        <v>424</v>
      </c>
    </row>
    <row r="394" s="2" customFormat="1" ht="44.25" customHeight="1">
      <c r="A394" s="39"/>
      <c r="B394" s="40"/>
      <c r="C394" s="219" t="s">
        <v>425</v>
      </c>
      <c r="D394" s="219" t="s">
        <v>123</v>
      </c>
      <c r="E394" s="220" t="s">
        <v>426</v>
      </c>
      <c r="F394" s="221" t="s">
        <v>427</v>
      </c>
      <c r="G394" s="222" t="s">
        <v>409</v>
      </c>
      <c r="H394" s="223">
        <v>1</v>
      </c>
      <c r="I394" s="224"/>
      <c r="J394" s="225">
        <f>ROUND(I394*H394,2)</f>
        <v>0</v>
      </c>
      <c r="K394" s="221" t="s">
        <v>127</v>
      </c>
      <c r="L394" s="45"/>
      <c r="M394" s="226" t="s">
        <v>1</v>
      </c>
      <c r="N394" s="227" t="s">
        <v>41</v>
      </c>
      <c r="O394" s="92"/>
      <c r="P394" s="228">
        <f>O394*H394</f>
        <v>0</v>
      </c>
      <c r="Q394" s="228">
        <v>0</v>
      </c>
      <c r="R394" s="228">
        <f>Q394*H394</f>
        <v>0</v>
      </c>
      <c r="S394" s="228">
        <v>0</v>
      </c>
      <c r="T394" s="22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0" t="s">
        <v>128</v>
      </c>
      <c r="AT394" s="230" t="s">
        <v>123</v>
      </c>
      <c r="AU394" s="230" t="s">
        <v>85</v>
      </c>
      <c r="AY394" s="18" t="s">
        <v>121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18" t="s">
        <v>83</v>
      </c>
      <c r="BK394" s="231">
        <f>ROUND(I394*H394,2)</f>
        <v>0</v>
      </c>
      <c r="BL394" s="18" t="s">
        <v>128</v>
      </c>
      <c r="BM394" s="230" t="s">
        <v>428</v>
      </c>
    </row>
    <row r="395" s="2" customFormat="1" ht="24.15" customHeight="1">
      <c r="A395" s="39"/>
      <c r="B395" s="40"/>
      <c r="C395" s="280" t="s">
        <v>287</v>
      </c>
      <c r="D395" s="280" t="s">
        <v>231</v>
      </c>
      <c r="E395" s="281" t="s">
        <v>429</v>
      </c>
      <c r="F395" s="282" t="s">
        <v>430</v>
      </c>
      <c r="G395" s="283" t="s">
        <v>409</v>
      </c>
      <c r="H395" s="284">
        <v>1</v>
      </c>
      <c r="I395" s="285"/>
      <c r="J395" s="286">
        <f>ROUND(I395*H395,2)</f>
        <v>0</v>
      </c>
      <c r="K395" s="282" t="s">
        <v>127</v>
      </c>
      <c r="L395" s="287"/>
      <c r="M395" s="288" t="s">
        <v>1</v>
      </c>
      <c r="N395" s="289" t="s">
        <v>41</v>
      </c>
      <c r="O395" s="92"/>
      <c r="P395" s="228">
        <f>O395*H395</f>
        <v>0</v>
      </c>
      <c r="Q395" s="228">
        <v>0</v>
      </c>
      <c r="R395" s="228">
        <f>Q395*H395</f>
        <v>0</v>
      </c>
      <c r="S395" s="228">
        <v>0</v>
      </c>
      <c r="T395" s="229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0" t="s">
        <v>150</v>
      </c>
      <c r="AT395" s="230" t="s">
        <v>231</v>
      </c>
      <c r="AU395" s="230" t="s">
        <v>85</v>
      </c>
      <c r="AY395" s="18" t="s">
        <v>121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8" t="s">
        <v>83</v>
      </c>
      <c r="BK395" s="231">
        <f>ROUND(I395*H395,2)</f>
        <v>0</v>
      </c>
      <c r="BL395" s="18" t="s">
        <v>128</v>
      </c>
      <c r="BM395" s="230" t="s">
        <v>431</v>
      </c>
    </row>
    <row r="396" s="2" customFormat="1" ht="44.25" customHeight="1">
      <c r="A396" s="39"/>
      <c r="B396" s="40"/>
      <c r="C396" s="219" t="s">
        <v>432</v>
      </c>
      <c r="D396" s="219" t="s">
        <v>123</v>
      </c>
      <c r="E396" s="220" t="s">
        <v>433</v>
      </c>
      <c r="F396" s="221" t="s">
        <v>434</v>
      </c>
      <c r="G396" s="222" t="s">
        <v>409</v>
      </c>
      <c r="H396" s="223">
        <v>2</v>
      </c>
      <c r="I396" s="224"/>
      <c r="J396" s="225">
        <f>ROUND(I396*H396,2)</f>
        <v>0</v>
      </c>
      <c r="K396" s="221" t="s">
        <v>127</v>
      </c>
      <c r="L396" s="45"/>
      <c r="M396" s="226" t="s">
        <v>1</v>
      </c>
      <c r="N396" s="227" t="s">
        <v>41</v>
      </c>
      <c r="O396" s="92"/>
      <c r="P396" s="228">
        <f>O396*H396</f>
        <v>0</v>
      </c>
      <c r="Q396" s="228">
        <v>0</v>
      </c>
      <c r="R396" s="228">
        <f>Q396*H396</f>
        <v>0</v>
      </c>
      <c r="S396" s="228">
        <v>0</v>
      </c>
      <c r="T396" s="22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0" t="s">
        <v>128</v>
      </c>
      <c r="AT396" s="230" t="s">
        <v>123</v>
      </c>
      <c r="AU396" s="230" t="s">
        <v>85</v>
      </c>
      <c r="AY396" s="18" t="s">
        <v>121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8" t="s">
        <v>83</v>
      </c>
      <c r="BK396" s="231">
        <f>ROUND(I396*H396,2)</f>
        <v>0</v>
      </c>
      <c r="BL396" s="18" t="s">
        <v>128</v>
      </c>
      <c r="BM396" s="230" t="s">
        <v>435</v>
      </c>
    </row>
    <row r="397" s="2" customFormat="1" ht="33" customHeight="1">
      <c r="A397" s="39"/>
      <c r="B397" s="40"/>
      <c r="C397" s="280" t="s">
        <v>294</v>
      </c>
      <c r="D397" s="280" t="s">
        <v>231</v>
      </c>
      <c r="E397" s="281" t="s">
        <v>436</v>
      </c>
      <c r="F397" s="282" t="s">
        <v>437</v>
      </c>
      <c r="G397" s="283" t="s">
        <v>409</v>
      </c>
      <c r="H397" s="284">
        <v>1</v>
      </c>
      <c r="I397" s="285"/>
      <c r="J397" s="286">
        <f>ROUND(I397*H397,2)</f>
        <v>0</v>
      </c>
      <c r="K397" s="282" t="s">
        <v>127</v>
      </c>
      <c r="L397" s="287"/>
      <c r="M397" s="288" t="s">
        <v>1</v>
      </c>
      <c r="N397" s="289" t="s">
        <v>41</v>
      </c>
      <c r="O397" s="92"/>
      <c r="P397" s="228">
        <f>O397*H397</f>
        <v>0</v>
      </c>
      <c r="Q397" s="228">
        <v>0</v>
      </c>
      <c r="R397" s="228">
        <f>Q397*H397</f>
        <v>0</v>
      </c>
      <c r="S397" s="228">
        <v>0</v>
      </c>
      <c r="T397" s="229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0" t="s">
        <v>150</v>
      </c>
      <c r="AT397" s="230" t="s">
        <v>231</v>
      </c>
      <c r="AU397" s="230" t="s">
        <v>85</v>
      </c>
      <c r="AY397" s="18" t="s">
        <v>121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8" t="s">
        <v>83</v>
      </c>
      <c r="BK397" s="231">
        <f>ROUND(I397*H397,2)</f>
        <v>0</v>
      </c>
      <c r="BL397" s="18" t="s">
        <v>128</v>
      </c>
      <c r="BM397" s="230" t="s">
        <v>438</v>
      </c>
    </row>
    <row r="398" s="2" customFormat="1" ht="33" customHeight="1">
      <c r="A398" s="39"/>
      <c r="B398" s="40"/>
      <c r="C398" s="280" t="s">
        <v>439</v>
      </c>
      <c r="D398" s="280" t="s">
        <v>231</v>
      </c>
      <c r="E398" s="281" t="s">
        <v>440</v>
      </c>
      <c r="F398" s="282" t="s">
        <v>441</v>
      </c>
      <c r="G398" s="283" t="s">
        <v>409</v>
      </c>
      <c r="H398" s="284">
        <v>1</v>
      </c>
      <c r="I398" s="285"/>
      <c r="J398" s="286">
        <f>ROUND(I398*H398,2)</f>
        <v>0</v>
      </c>
      <c r="K398" s="282" t="s">
        <v>127</v>
      </c>
      <c r="L398" s="287"/>
      <c r="M398" s="288" t="s">
        <v>1</v>
      </c>
      <c r="N398" s="289" t="s">
        <v>41</v>
      </c>
      <c r="O398" s="92"/>
      <c r="P398" s="228">
        <f>O398*H398</f>
        <v>0</v>
      </c>
      <c r="Q398" s="228">
        <v>0</v>
      </c>
      <c r="R398" s="228">
        <f>Q398*H398</f>
        <v>0</v>
      </c>
      <c r="S398" s="228">
        <v>0</v>
      </c>
      <c r="T398" s="22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0" t="s">
        <v>150</v>
      </c>
      <c r="AT398" s="230" t="s">
        <v>231</v>
      </c>
      <c r="AU398" s="230" t="s">
        <v>85</v>
      </c>
      <c r="AY398" s="18" t="s">
        <v>121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8" t="s">
        <v>83</v>
      </c>
      <c r="BK398" s="231">
        <f>ROUND(I398*H398,2)</f>
        <v>0</v>
      </c>
      <c r="BL398" s="18" t="s">
        <v>128</v>
      </c>
      <c r="BM398" s="230" t="s">
        <v>442</v>
      </c>
    </row>
    <row r="399" s="2" customFormat="1" ht="44.25" customHeight="1">
      <c r="A399" s="39"/>
      <c r="B399" s="40"/>
      <c r="C399" s="219" t="s">
        <v>299</v>
      </c>
      <c r="D399" s="219" t="s">
        <v>123</v>
      </c>
      <c r="E399" s="220" t="s">
        <v>443</v>
      </c>
      <c r="F399" s="221" t="s">
        <v>444</v>
      </c>
      <c r="G399" s="222" t="s">
        <v>409</v>
      </c>
      <c r="H399" s="223">
        <v>2</v>
      </c>
      <c r="I399" s="224"/>
      <c r="J399" s="225">
        <f>ROUND(I399*H399,2)</f>
        <v>0</v>
      </c>
      <c r="K399" s="221" t="s">
        <v>127</v>
      </c>
      <c r="L399" s="45"/>
      <c r="M399" s="226" t="s">
        <v>1</v>
      </c>
      <c r="N399" s="227" t="s">
        <v>41</v>
      </c>
      <c r="O399" s="92"/>
      <c r="P399" s="228">
        <f>O399*H399</f>
        <v>0</v>
      </c>
      <c r="Q399" s="228">
        <v>0</v>
      </c>
      <c r="R399" s="228">
        <f>Q399*H399</f>
        <v>0</v>
      </c>
      <c r="S399" s="228">
        <v>0</v>
      </c>
      <c r="T399" s="229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0" t="s">
        <v>128</v>
      </c>
      <c r="AT399" s="230" t="s">
        <v>123</v>
      </c>
      <c r="AU399" s="230" t="s">
        <v>85</v>
      </c>
      <c r="AY399" s="18" t="s">
        <v>121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18" t="s">
        <v>83</v>
      </c>
      <c r="BK399" s="231">
        <f>ROUND(I399*H399,2)</f>
        <v>0</v>
      </c>
      <c r="BL399" s="18" t="s">
        <v>128</v>
      </c>
      <c r="BM399" s="230" t="s">
        <v>445</v>
      </c>
    </row>
    <row r="400" s="2" customFormat="1" ht="16.5" customHeight="1">
      <c r="A400" s="39"/>
      <c r="B400" s="40"/>
      <c r="C400" s="280" t="s">
        <v>446</v>
      </c>
      <c r="D400" s="280" t="s">
        <v>231</v>
      </c>
      <c r="E400" s="281" t="s">
        <v>447</v>
      </c>
      <c r="F400" s="282" t="s">
        <v>448</v>
      </c>
      <c r="G400" s="283" t="s">
        <v>409</v>
      </c>
      <c r="H400" s="284">
        <v>2</v>
      </c>
      <c r="I400" s="285"/>
      <c r="J400" s="286">
        <f>ROUND(I400*H400,2)</f>
        <v>0</v>
      </c>
      <c r="K400" s="282" t="s">
        <v>127</v>
      </c>
      <c r="L400" s="287"/>
      <c r="M400" s="288" t="s">
        <v>1</v>
      </c>
      <c r="N400" s="289" t="s">
        <v>41</v>
      </c>
      <c r="O400" s="92"/>
      <c r="P400" s="228">
        <f>O400*H400</f>
        <v>0</v>
      </c>
      <c r="Q400" s="228">
        <v>0</v>
      </c>
      <c r="R400" s="228">
        <f>Q400*H400</f>
        <v>0</v>
      </c>
      <c r="S400" s="228">
        <v>0</v>
      </c>
      <c r="T400" s="22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0" t="s">
        <v>150</v>
      </c>
      <c r="AT400" s="230" t="s">
        <v>231</v>
      </c>
      <c r="AU400" s="230" t="s">
        <v>85</v>
      </c>
      <c r="AY400" s="18" t="s">
        <v>121</v>
      </c>
      <c r="BE400" s="231">
        <f>IF(N400="základní",J400,0)</f>
        <v>0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18" t="s">
        <v>83</v>
      </c>
      <c r="BK400" s="231">
        <f>ROUND(I400*H400,2)</f>
        <v>0</v>
      </c>
      <c r="BL400" s="18" t="s">
        <v>128</v>
      </c>
      <c r="BM400" s="230" t="s">
        <v>449</v>
      </c>
    </row>
    <row r="401" s="2" customFormat="1" ht="44.25" customHeight="1">
      <c r="A401" s="39"/>
      <c r="B401" s="40"/>
      <c r="C401" s="219" t="s">
        <v>305</v>
      </c>
      <c r="D401" s="219" t="s">
        <v>123</v>
      </c>
      <c r="E401" s="220" t="s">
        <v>450</v>
      </c>
      <c r="F401" s="221" t="s">
        <v>451</v>
      </c>
      <c r="G401" s="222" t="s">
        <v>409</v>
      </c>
      <c r="H401" s="223">
        <v>1</v>
      </c>
      <c r="I401" s="224"/>
      <c r="J401" s="225">
        <f>ROUND(I401*H401,2)</f>
        <v>0</v>
      </c>
      <c r="K401" s="221" t="s">
        <v>127</v>
      </c>
      <c r="L401" s="45"/>
      <c r="M401" s="226" t="s">
        <v>1</v>
      </c>
      <c r="N401" s="227" t="s">
        <v>41</v>
      </c>
      <c r="O401" s="92"/>
      <c r="P401" s="228">
        <f>O401*H401</f>
        <v>0</v>
      </c>
      <c r="Q401" s="228">
        <v>0</v>
      </c>
      <c r="R401" s="228">
        <f>Q401*H401</f>
        <v>0</v>
      </c>
      <c r="S401" s="228">
        <v>0</v>
      </c>
      <c r="T401" s="22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128</v>
      </c>
      <c r="AT401" s="230" t="s">
        <v>123</v>
      </c>
      <c r="AU401" s="230" t="s">
        <v>85</v>
      </c>
      <c r="AY401" s="18" t="s">
        <v>121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8" t="s">
        <v>83</v>
      </c>
      <c r="BK401" s="231">
        <f>ROUND(I401*H401,2)</f>
        <v>0</v>
      </c>
      <c r="BL401" s="18" t="s">
        <v>128</v>
      </c>
      <c r="BM401" s="230" t="s">
        <v>452</v>
      </c>
    </row>
    <row r="402" s="2" customFormat="1" ht="33" customHeight="1">
      <c r="A402" s="39"/>
      <c r="B402" s="40"/>
      <c r="C402" s="280" t="s">
        <v>453</v>
      </c>
      <c r="D402" s="280" t="s">
        <v>231</v>
      </c>
      <c r="E402" s="281" t="s">
        <v>454</v>
      </c>
      <c r="F402" s="282" t="s">
        <v>455</v>
      </c>
      <c r="G402" s="283" t="s">
        <v>409</v>
      </c>
      <c r="H402" s="284">
        <v>1</v>
      </c>
      <c r="I402" s="285"/>
      <c r="J402" s="286">
        <f>ROUND(I402*H402,2)</f>
        <v>0</v>
      </c>
      <c r="K402" s="282" t="s">
        <v>127</v>
      </c>
      <c r="L402" s="287"/>
      <c r="M402" s="288" t="s">
        <v>1</v>
      </c>
      <c r="N402" s="289" t="s">
        <v>41</v>
      </c>
      <c r="O402" s="92"/>
      <c r="P402" s="228">
        <f>O402*H402</f>
        <v>0</v>
      </c>
      <c r="Q402" s="228">
        <v>0</v>
      </c>
      <c r="R402" s="228">
        <f>Q402*H402</f>
        <v>0</v>
      </c>
      <c r="S402" s="228">
        <v>0</v>
      </c>
      <c r="T402" s="22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0" t="s">
        <v>150</v>
      </c>
      <c r="AT402" s="230" t="s">
        <v>231</v>
      </c>
      <c r="AU402" s="230" t="s">
        <v>85</v>
      </c>
      <c r="AY402" s="18" t="s">
        <v>121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8" t="s">
        <v>83</v>
      </c>
      <c r="BK402" s="231">
        <f>ROUND(I402*H402,2)</f>
        <v>0</v>
      </c>
      <c r="BL402" s="18" t="s">
        <v>128</v>
      </c>
      <c r="BM402" s="230" t="s">
        <v>456</v>
      </c>
    </row>
    <row r="403" s="2" customFormat="1" ht="37.8" customHeight="1">
      <c r="A403" s="39"/>
      <c r="B403" s="40"/>
      <c r="C403" s="219" t="s">
        <v>309</v>
      </c>
      <c r="D403" s="219" t="s">
        <v>123</v>
      </c>
      <c r="E403" s="220" t="s">
        <v>457</v>
      </c>
      <c r="F403" s="221" t="s">
        <v>458</v>
      </c>
      <c r="G403" s="222" t="s">
        <v>162</v>
      </c>
      <c r="H403" s="223">
        <v>54.5</v>
      </c>
      <c r="I403" s="224"/>
      <c r="J403" s="225">
        <f>ROUND(I403*H403,2)</f>
        <v>0</v>
      </c>
      <c r="K403" s="221" t="s">
        <v>127</v>
      </c>
      <c r="L403" s="45"/>
      <c r="M403" s="226" t="s">
        <v>1</v>
      </c>
      <c r="N403" s="227" t="s">
        <v>41</v>
      </c>
      <c r="O403" s="92"/>
      <c r="P403" s="228">
        <f>O403*H403</f>
        <v>0</v>
      </c>
      <c r="Q403" s="228">
        <v>0</v>
      </c>
      <c r="R403" s="228">
        <f>Q403*H403</f>
        <v>0</v>
      </c>
      <c r="S403" s="228">
        <v>0</v>
      </c>
      <c r="T403" s="229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0" t="s">
        <v>128</v>
      </c>
      <c r="AT403" s="230" t="s">
        <v>123</v>
      </c>
      <c r="AU403" s="230" t="s">
        <v>85</v>
      </c>
      <c r="AY403" s="18" t="s">
        <v>121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8" t="s">
        <v>83</v>
      </c>
      <c r="BK403" s="231">
        <f>ROUND(I403*H403,2)</f>
        <v>0</v>
      </c>
      <c r="BL403" s="18" t="s">
        <v>128</v>
      </c>
      <c r="BM403" s="230" t="s">
        <v>459</v>
      </c>
    </row>
    <row r="404" s="2" customFormat="1" ht="16.5" customHeight="1">
      <c r="A404" s="39"/>
      <c r="B404" s="40"/>
      <c r="C404" s="280" t="s">
        <v>460</v>
      </c>
      <c r="D404" s="280" t="s">
        <v>231</v>
      </c>
      <c r="E404" s="281" t="s">
        <v>461</v>
      </c>
      <c r="F404" s="282" t="s">
        <v>462</v>
      </c>
      <c r="G404" s="283" t="s">
        <v>162</v>
      </c>
      <c r="H404" s="284">
        <v>55.317999999999998</v>
      </c>
      <c r="I404" s="285"/>
      <c r="J404" s="286">
        <f>ROUND(I404*H404,2)</f>
        <v>0</v>
      </c>
      <c r="K404" s="282" t="s">
        <v>1</v>
      </c>
      <c r="L404" s="287"/>
      <c r="M404" s="288" t="s">
        <v>1</v>
      </c>
      <c r="N404" s="289" t="s">
        <v>41</v>
      </c>
      <c r="O404" s="92"/>
      <c r="P404" s="228">
        <f>O404*H404</f>
        <v>0</v>
      </c>
      <c r="Q404" s="228">
        <v>0</v>
      </c>
      <c r="R404" s="228">
        <f>Q404*H404</f>
        <v>0</v>
      </c>
      <c r="S404" s="228">
        <v>0</v>
      </c>
      <c r="T404" s="22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0" t="s">
        <v>150</v>
      </c>
      <c r="AT404" s="230" t="s">
        <v>231</v>
      </c>
      <c r="AU404" s="230" t="s">
        <v>85</v>
      </c>
      <c r="AY404" s="18" t="s">
        <v>121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8" t="s">
        <v>83</v>
      </c>
      <c r="BK404" s="231">
        <f>ROUND(I404*H404,2)</f>
        <v>0</v>
      </c>
      <c r="BL404" s="18" t="s">
        <v>128</v>
      </c>
      <c r="BM404" s="230" t="s">
        <v>463</v>
      </c>
    </row>
    <row r="405" s="2" customFormat="1">
      <c r="A405" s="39"/>
      <c r="B405" s="40"/>
      <c r="C405" s="41"/>
      <c r="D405" s="234" t="s">
        <v>168</v>
      </c>
      <c r="E405" s="41"/>
      <c r="F405" s="265" t="s">
        <v>464</v>
      </c>
      <c r="G405" s="41"/>
      <c r="H405" s="41"/>
      <c r="I405" s="266"/>
      <c r="J405" s="41"/>
      <c r="K405" s="41"/>
      <c r="L405" s="45"/>
      <c r="M405" s="267"/>
      <c r="N405" s="268"/>
      <c r="O405" s="92"/>
      <c r="P405" s="92"/>
      <c r="Q405" s="92"/>
      <c r="R405" s="92"/>
      <c r="S405" s="92"/>
      <c r="T405" s="93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168</v>
      </c>
      <c r="AU405" s="18" t="s">
        <v>85</v>
      </c>
    </row>
    <row r="406" s="13" customFormat="1">
      <c r="A406" s="13"/>
      <c r="B406" s="232"/>
      <c r="C406" s="233"/>
      <c r="D406" s="234" t="s">
        <v>129</v>
      </c>
      <c r="E406" s="235" t="s">
        <v>1</v>
      </c>
      <c r="F406" s="236" t="s">
        <v>465</v>
      </c>
      <c r="G406" s="233"/>
      <c r="H406" s="237">
        <v>55.317999999999998</v>
      </c>
      <c r="I406" s="238"/>
      <c r="J406" s="233"/>
      <c r="K406" s="233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129</v>
      </c>
      <c r="AU406" s="243" t="s">
        <v>85</v>
      </c>
      <c r="AV406" s="13" t="s">
        <v>85</v>
      </c>
      <c r="AW406" s="13" t="s">
        <v>32</v>
      </c>
      <c r="AX406" s="13" t="s">
        <v>76</v>
      </c>
      <c r="AY406" s="243" t="s">
        <v>121</v>
      </c>
    </row>
    <row r="407" s="14" customFormat="1">
      <c r="A407" s="14"/>
      <c r="B407" s="244"/>
      <c r="C407" s="245"/>
      <c r="D407" s="234" t="s">
        <v>129</v>
      </c>
      <c r="E407" s="246" t="s">
        <v>1</v>
      </c>
      <c r="F407" s="247" t="s">
        <v>132</v>
      </c>
      <c r="G407" s="245"/>
      <c r="H407" s="248">
        <v>55.317999999999998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4" t="s">
        <v>129</v>
      </c>
      <c r="AU407" s="254" t="s">
        <v>85</v>
      </c>
      <c r="AV407" s="14" t="s">
        <v>128</v>
      </c>
      <c r="AW407" s="14" t="s">
        <v>32</v>
      </c>
      <c r="AX407" s="14" t="s">
        <v>83</v>
      </c>
      <c r="AY407" s="254" t="s">
        <v>121</v>
      </c>
    </row>
    <row r="408" s="2" customFormat="1" ht="44.25" customHeight="1">
      <c r="A408" s="39"/>
      <c r="B408" s="40"/>
      <c r="C408" s="219" t="s">
        <v>316</v>
      </c>
      <c r="D408" s="219" t="s">
        <v>123</v>
      </c>
      <c r="E408" s="220" t="s">
        <v>466</v>
      </c>
      <c r="F408" s="221" t="s">
        <v>467</v>
      </c>
      <c r="G408" s="222" t="s">
        <v>162</v>
      </c>
      <c r="H408" s="223">
        <v>16.5</v>
      </c>
      <c r="I408" s="224"/>
      <c r="J408" s="225">
        <f>ROUND(I408*H408,2)</f>
        <v>0</v>
      </c>
      <c r="K408" s="221" t="s">
        <v>127</v>
      </c>
      <c r="L408" s="45"/>
      <c r="M408" s="226" t="s">
        <v>1</v>
      </c>
      <c r="N408" s="227" t="s">
        <v>41</v>
      </c>
      <c r="O408" s="92"/>
      <c r="P408" s="228">
        <f>O408*H408</f>
        <v>0</v>
      </c>
      <c r="Q408" s="228">
        <v>0</v>
      </c>
      <c r="R408" s="228">
        <f>Q408*H408</f>
        <v>0</v>
      </c>
      <c r="S408" s="228">
        <v>0</v>
      </c>
      <c r="T408" s="229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0" t="s">
        <v>128</v>
      </c>
      <c r="AT408" s="230" t="s">
        <v>123</v>
      </c>
      <c r="AU408" s="230" t="s">
        <v>85</v>
      </c>
      <c r="AY408" s="18" t="s">
        <v>121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8" t="s">
        <v>83</v>
      </c>
      <c r="BK408" s="231">
        <f>ROUND(I408*H408,2)</f>
        <v>0</v>
      </c>
      <c r="BL408" s="18" t="s">
        <v>128</v>
      </c>
      <c r="BM408" s="230" t="s">
        <v>468</v>
      </c>
    </row>
    <row r="409" s="2" customFormat="1" ht="24.15" customHeight="1">
      <c r="A409" s="39"/>
      <c r="B409" s="40"/>
      <c r="C409" s="280" t="s">
        <v>469</v>
      </c>
      <c r="D409" s="280" t="s">
        <v>231</v>
      </c>
      <c r="E409" s="281" t="s">
        <v>470</v>
      </c>
      <c r="F409" s="282" t="s">
        <v>471</v>
      </c>
      <c r="G409" s="283" t="s">
        <v>162</v>
      </c>
      <c r="H409" s="284">
        <v>16.748000000000001</v>
      </c>
      <c r="I409" s="285"/>
      <c r="J409" s="286">
        <f>ROUND(I409*H409,2)</f>
        <v>0</v>
      </c>
      <c r="K409" s="282" t="s">
        <v>1</v>
      </c>
      <c r="L409" s="287"/>
      <c r="M409" s="288" t="s">
        <v>1</v>
      </c>
      <c r="N409" s="289" t="s">
        <v>41</v>
      </c>
      <c r="O409" s="92"/>
      <c r="P409" s="228">
        <f>O409*H409</f>
        <v>0</v>
      </c>
      <c r="Q409" s="228">
        <v>0</v>
      </c>
      <c r="R409" s="228">
        <f>Q409*H409</f>
        <v>0</v>
      </c>
      <c r="S409" s="228">
        <v>0</v>
      </c>
      <c r="T409" s="229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0" t="s">
        <v>150</v>
      </c>
      <c r="AT409" s="230" t="s">
        <v>231</v>
      </c>
      <c r="AU409" s="230" t="s">
        <v>85</v>
      </c>
      <c r="AY409" s="18" t="s">
        <v>121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8" t="s">
        <v>83</v>
      </c>
      <c r="BK409" s="231">
        <f>ROUND(I409*H409,2)</f>
        <v>0</v>
      </c>
      <c r="BL409" s="18" t="s">
        <v>128</v>
      </c>
      <c r="BM409" s="230" t="s">
        <v>472</v>
      </c>
    </row>
    <row r="410" s="2" customFormat="1">
      <c r="A410" s="39"/>
      <c r="B410" s="40"/>
      <c r="C410" s="41"/>
      <c r="D410" s="234" t="s">
        <v>168</v>
      </c>
      <c r="E410" s="41"/>
      <c r="F410" s="265" t="s">
        <v>464</v>
      </c>
      <c r="G410" s="41"/>
      <c r="H410" s="41"/>
      <c r="I410" s="266"/>
      <c r="J410" s="41"/>
      <c r="K410" s="41"/>
      <c r="L410" s="45"/>
      <c r="M410" s="267"/>
      <c r="N410" s="268"/>
      <c r="O410" s="92"/>
      <c r="P410" s="92"/>
      <c r="Q410" s="92"/>
      <c r="R410" s="92"/>
      <c r="S410" s="92"/>
      <c r="T410" s="93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168</v>
      </c>
      <c r="AU410" s="18" t="s">
        <v>85</v>
      </c>
    </row>
    <row r="411" s="13" customFormat="1">
      <c r="A411" s="13"/>
      <c r="B411" s="232"/>
      <c r="C411" s="233"/>
      <c r="D411" s="234" t="s">
        <v>129</v>
      </c>
      <c r="E411" s="235" t="s">
        <v>1</v>
      </c>
      <c r="F411" s="236" t="s">
        <v>473</v>
      </c>
      <c r="G411" s="233"/>
      <c r="H411" s="237">
        <v>16.748000000000001</v>
      </c>
      <c r="I411" s="238"/>
      <c r="J411" s="233"/>
      <c r="K411" s="233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129</v>
      </c>
      <c r="AU411" s="243" t="s">
        <v>85</v>
      </c>
      <c r="AV411" s="13" t="s">
        <v>85</v>
      </c>
      <c r="AW411" s="13" t="s">
        <v>32</v>
      </c>
      <c r="AX411" s="13" t="s">
        <v>76</v>
      </c>
      <c r="AY411" s="243" t="s">
        <v>121</v>
      </c>
    </row>
    <row r="412" s="14" customFormat="1">
      <c r="A412" s="14"/>
      <c r="B412" s="244"/>
      <c r="C412" s="245"/>
      <c r="D412" s="234" t="s">
        <v>129</v>
      </c>
      <c r="E412" s="246" t="s">
        <v>1</v>
      </c>
      <c r="F412" s="247" t="s">
        <v>132</v>
      </c>
      <c r="G412" s="245"/>
      <c r="H412" s="248">
        <v>16.748000000000001</v>
      </c>
      <c r="I412" s="249"/>
      <c r="J412" s="245"/>
      <c r="K412" s="245"/>
      <c r="L412" s="250"/>
      <c r="M412" s="251"/>
      <c r="N412" s="252"/>
      <c r="O412" s="252"/>
      <c r="P412" s="252"/>
      <c r="Q412" s="252"/>
      <c r="R412" s="252"/>
      <c r="S412" s="252"/>
      <c r="T412" s="25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4" t="s">
        <v>129</v>
      </c>
      <c r="AU412" s="254" t="s">
        <v>85</v>
      </c>
      <c r="AV412" s="14" t="s">
        <v>128</v>
      </c>
      <c r="AW412" s="14" t="s">
        <v>32</v>
      </c>
      <c r="AX412" s="14" t="s">
        <v>83</v>
      </c>
      <c r="AY412" s="254" t="s">
        <v>121</v>
      </c>
    </row>
    <row r="413" s="2" customFormat="1" ht="44.25" customHeight="1">
      <c r="A413" s="39"/>
      <c r="B413" s="40"/>
      <c r="C413" s="219" t="s">
        <v>322</v>
      </c>
      <c r="D413" s="219" t="s">
        <v>123</v>
      </c>
      <c r="E413" s="220" t="s">
        <v>474</v>
      </c>
      <c r="F413" s="221" t="s">
        <v>475</v>
      </c>
      <c r="G413" s="222" t="s">
        <v>162</v>
      </c>
      <c r="H413" s="223">
        <v>389.24000000000001</v>
      </c>
      <c r="I413" s="224"/>
      <c r="J413" s="225">
        <f>ROUND(I413*H413,2)</f>
        <v>0</v>
      </c>
      <c r="K413" s="221" t="s">
        <v>127</v>
      </c>
      <c r="L413" s="45"/>
      <c r="M413" s="226" t="s">
        <v>1</v>
      </c>
      <c r="N413" s="227" t="s">
        <v>41</v>
      </c>
      <c r="O413" s="92"/>
      <c r="P413" s="228">
        <f>O413*H413</f>
        <v>0</v>
      </c>
      <c r="Q413" s="228">
        <v>0</v>
      </c>
      <c r="R413" s="228">
        <f>Q413*H413</f>
        <v>0</v>
      </c>
      <c r="S413" s="228">
        <v>0</v>
      </c>
      <c r="T413" s="22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0" t="s">
        <v>128</v>
      </c>
      <c r="AT413" s="230" t="s">
        <v>123</v>
      </c>
      <c r="AU413" s="230" t="s">
        <v>85</v>
      </c>
      <c r="AY413" s="18" t="s">
        <v>121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8" t="s">
        <v>83</v>
      </c>
      <c r="BK413" s="231">
        <f>ROUND(I413*H413,2)</f>
        <v>0</v>
      </c>
      <c r="BL413" s="18" t="s">
        <v>128</v>
      </c>
      <c r="BM413" s="230" t="s">
        <v>476</v>
      </c>
    </row>
    <row r="414" s="2" customFormat="1" ht="24.15" customHeight="1">
      <c r="A414" s="39"/>
      <c r="B414" s="40"/>
      <c r="C414" s="280" t="s">
        <v>477</v>
      </c>
      <c r="D414" s="280" t="s">
        <v>231</v>
      </c>
      <c r="E414" s="281" t="s">
        <v>478</v>
      </c>
      <c r="F414" s="282" t="s">
        <v>479</v>
      </c>
      <c r="G414" s="283" t="s">
        <v>162</v>
      </c>
      <c r="H414" s="284">
        <v>395.07900000000001</v>
      </c>
      <c r="I414" s="285"/>
      <c r="J414" s="286">
        <f>ROUND(I414*H414,2)</f>
        <v>0</v>
      </c>
      <c r="K414" s="282" t="s">
        <v>1</v>
      </c>
      <c r="L414" s="287"/>
      <c r="M414" s="288" t="s">
        <v>1</v>
      </c>
      <c r="N414" s="289" t="s">
        <v>41</v>
      </c>
      <c r="O414" s="92"/>
      <c r="P414" s="228">
        <f>O414*H414</f>
        <v>0</v>
      </c>
      <c r="Q414" s="228">
        <v>0</v>
      </c>
      <c r="R414" s="228">
        <f>Q414*H414</f>
        <v>0</v>
      </c>
      <c r="S414" s="228">
        <v>0</v>
      </c>
      <c r="T414" s="22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0" t="s">
        <v>150</v>
      </c>
      <c r="AT414" s="230" t="s">
        <v>231</v>
      </c>
      <c r="AU414" s="230" t="s">
        <v>85</v>
      </c>
      <c r="AY414" s="18" t="s">
        <v>121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8" t="s">
        <v>83</v>
      </c>
      <c r="BK414" s="231">
        <f>ROUND(I414*H414,2)</f>
        <v>0</v>
      </c>
      <c r="BL414" s="18" t="s">
        <v>128</v>
      </c>
      <c r="BM414" s="230" t="s">
        <v>480</v>
      </c>
    </row>
    <row r="415" s="2" customFormat="1">
      <c r="A415" s="39"/>
      <c r="B415" s="40"/>
      <c r="C415" s="41"/>
      <c r="D415" s="234" t="s">
        <v>168</v>
      </c>
      <c r="E415" s="41"/>
      <c r="F415" s="265" t="s">
        <v>481</v>
      </c>
      <c r="G415" s="41"/>
      <c r="H415" s="41"/>
      <c r="I415" s="266"/>
      <c r="J415" s="41"/>
      <c r="K415" s="41"/>
      <c r="L415" s="45"/>
      <c r="M415" s="267"/>
      <c r="N415" s="268"/>
      <c r="O415" s="92"/>
      <c r="P415" s="92"/>
      <c r="Q415" s="92"/>
      <c r="R415" s="92"/>
      <c r="S415" s="92"/>
      <c r="T415" s="93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168</v>
      </c>
      <c r="AU415" s="18" t="s">
        <v>85</v>
      </c>
    </row>
    <row r="416" s="13" customFormat="1">
      <c r="A416" s="13"/>
      <c r="B416" s="232"/>
      <c r="C416" s="233"/>
      <c r="D416" s="234" t="s">
        <v>129</v>
      </c>
      <c r="E416" s="235" t="s">
        <v>1</v>
      </c>
      <c r="F416" s="236" t="s">
        <v>482</v>
      </c>
      <c r="G416" s="233"/>
      <c r="H416" s="237">
        <v>395.07900000000001</v>
      </c>
      <c r="I416" s="238"/>
      <c r="J416" s="233"/>
      <c r="K416" s="233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129</v>
      </c>
      <c r="AU416" s="243" t="s">
        <v>85</v>
      </c>
      <c r="AV416" s="13" t="s">
        <v>85</v>
      </c>
      <c r="AW416" s="13" t="s">
        <v>32</v>
      </c>
      <c r="AX416" s="13" t="s">
        <v>76</v>
      </c>
      <c r="AY416" s="243" t="s">
        <v>121</v>
      </c>
    </row>
    <row r="417" s="14" customFormat="1">
      <c r="A417" s="14"/>
      <c r="B417" s="244"/>
      <c r="C417" s="245"/>
      <c r="D417" s="234" t="s">
        <v>129</v>
      </c>
      <c r="E417" s="246" t="s">
        <v>1</v>
      </c>
      <c r="F417" s="247" t="s">
        <v>132</v>
      </c>
      <c r="G417" s="245"/>
      <c r="H417" s="248">
        <v>395.07900000000001</v>
      </c>
      <c r="I417" s="249"/>
      <c r="J417" s="245"/>
      <c r="K417" s="245"/>
      <c r="L417" s="250"/>
      <c r="M417" s="251"/>
      <c r="N417" s="252"/>
      <c r="O417" s="252"/>
      <c r="P417" s="252"/>
      <c r="Q417" s="252"/>
      <c r="R417" s="252"/>
      <c r="S417" s="252"/>
      <c r="T417" s="253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4" t="s">
        <v>129</v>
      </c>
      <c r="AU417" s="254" t="s">
        <v>85</v>
      </c>
      <c r="AV417" s="14" t="s">
        <v>128</v>
      </c>
      <c r="AW417" s="14" t="s">
        <v>32</v>
      </c>
      <c r="AX417" s="14" t="s">
        <v>83</v>
      </c>
      <c r="AY417" s="254" t="s">
        <v>121</v>
      </c>
    </row>
    <row r="418" s="2" customFormat="1" ht="37.8" customHeight="1">
      <c r="A418" s="39"/>
      <c r="B418" s="40"/>
      <c r="C418" s="219" t="s">
        <v>329</v>
      </c>
      <c r="D418" s="219" t="s">
        <v>123</v>
      </c>
      <c r="E418" s="220" t="s">
        <v>483</v>
      </c>
      <c r="F418" s="221" t="s">
        <v>484</v>
      </c>
      <c r="G418" s="222" t="s">
        <v>409</v>
      </c>
      <c r="H418" s="223">
        <v>20</v>
      </c>
      <c r="I418" s="224"/>
      <c r="J418" s="225">
        <f>ROUND(I418*H418,2)</f>
        <v>0</v>
      </c>
      <c r="K418" s="221" t="s">
        <v>127</v>
      </c>
      <c r="L418" s="45"/>
      <c r="M418" s="226" t="s">
        <v>1</v>
      </c>
      <c r="N418" s="227" t="s">
        <v>41</v>
      </c>
      <c r="O418" s="92"/>
      <c r="P418" s="228">
        <f>O418*H418</f>
        <v>0</v>
      </c>
      <c r="Q418" s="228">
        <v>0</v>
      </c>
      <c r="R418" s="228">
        <f>Q418*H418</f>
        <v>0</v>
      </c>
      <c r="S418" s="228">
        <v>0</v>
      </c>
      <c r="T418" s="229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0" t="s">
        <v>128</v>
      </c>
      <c r="AT418" s="230" t="s">
        <v>123</v>
      </c>
      <c r="AU418" s="230" t="s">
        <v>85</v>
      </c>
      <c r="AY418" s="18" t="s">
        <v>121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8" t="s">
        <v>83</v>
      </c>
      <c r="BK418" s="231">
        <f>ROUND(I418*H418,2)</f>
        <v>0</v>
      </c>
      <c r="BL418" s="18" t="s">
        <v>128</v>
      </c>
      <c r="BM418" s="230" t="s">
        <v>485</v>
      </c>
    </row>
    <row r="419" s="2" customFormat="1" ht="21.75" customHeight="1">
      <c r="A419" s="39"/>
      <c r="B419" s="40"/>
      <c r="C419" s="280" t="s">
        <v>486</v>
      </c>
      <c r="D419" s="280" t="s">
        <v>231</v>
      </c>
      <c r="E419" s="281" t="s">
        <v>487</v>
      </c>
      <c r="F419" s="282" t="s">
        <v>488</v>
      </c>
      <c r="G419" s="283" t="s">
        <v>409</v>
      </c>
      <c r="H419" s="284">
        <v>20</v>
      </c>
      <c r="I419" s="285"/>
      <c r="J419" s="286">
        <f>ROUND(I419*H419,2)</f>
        <v>0</v>
      </c>
      <c r="K419" s="282" t="s">
        <v>1</v>
      </c>
      <c r="L419" s="287"/>
      <c r="M419" s="288" t="s">
        <v>1</v>
      </c>
      <c r="N419" s="289" t="s">
        <v>41</v>
      </c>
      <c r="O419" s="92"/>
      <c r="P419" s="228">
        <f>O419*H419</f>
        <v>0</v>
      </c>
      <c r="Q419" s="228">
        <v>0</v>
      </c>
      <c r="R419" s="228">
        <f>Q419*H419</f>
        <v>0</v>
      </c>
      <c r="S419" s="228">
        <v>0</v>
      </c>
      <c r="T419" s="229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0" t="s">
        <v>150</v>
      </c>
      <c r="AT419" s="230" t="s">
        <v>231</v>
      </c>
      <c r="AU419" s="230" t="s">
        <v>85</v>
      </c>
      <c r="AY419" s="18" t="s">
        <v>121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18" t="s">
        <v>83</v>
      </c>
      <c r="BK419" s="231">
        <f>ROUND(I419*H419,2)</f>
        <v>0</v>
      </c>
      <c r="BL419" s="18" t="s">
        <v>128</v>
      </c>
      <c r="BM419" s="230" t="s">
        <v>489</v>
      </c>
    </row>
    <row r="420" s="2" customFormat="1" ht="44.25" customHeight="1">
      <c r="A420" s="39"/>
      <c r="B420" s="40"/>
      <c r="C420" s="219" t="s">
        <v>334</v>
      </c>
      <c r="D420" s="219" t="s">
        <v>123</v>
      </c>
      <c r="E420" s="220" t="s">
        <v>490</v>
      </c>
      <c r="F420" s="221" t="s">
        <v>491</v>
      </c>
      <c r="G420" s="222" t="s">
        <v>409</v>
      </c>
      <c r="H420" s="223">
        <v>10</v>
      </c>
      <c r="I420" s="224"/>
      <c r="J420" s="225">
        <f>ROUND(I420*H420,2)</f>
        <v>0</v>
      </c>
      <c r="K420" s="221" t="s">
        <v>127</v>
      </c>
      <c r="L420" s="45"/>
      <c r="M420" s="226" t="s">
        <v>1</v>
      </c>
      <c r="N420" s="227" t="s">
        <v>41</v>
      </c>
      <c r="O420" s="92"/>
      <c r="P420" s="228">
        <f>O420*H420</f>
        <v>0</v>
      </c>
      <c r="Q420" s="228">
        <v>0</v>
      </c>
      <c r="R420" s="228">
        <f>Q420*H420</f>
        <v>0</v>
      </c>
      <c r="S420" s="228">
        <v>0</v>
      </c>
      <c r="T420" s="22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0" t="s">
        <v>128</v>
      </c>
      <c r="AT420" s="230" t="s">
        <v>123</v>
      </c>
      <c r="AU420" s="230" t="s">
        <v>85</v>
      </c>
      <c r="AY420" s="18" t="s">
        <v>121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8" t="s">
        <v>83</v>
      </c>
      <c r="BK420" s="231">
        <f>ROUND(I420*H420,2)</f>
        <v>0</v>
      </c>
      <c r="BL420" s="18" t="s">
        <v>128</v>
      </c>
      <c r="BM420" s="230" t="s">
        <v>492</v>
      </c>
    </row>
    <row r="421" s="2" customFormat="1" ht="16.5" customHeight="1">
      <c r="A421" s="39"/>
      <c r="B421" s="40"/>
      <c r="C421" s="280" t="s">
        <v>493</v>
      </c>
      <c r="D421" s="280" t="s">
        <v>231</v>
      </c>
      <c r="E421" s="281" t="s">
        <v>494</v>
      </c>
      <c r="F421" s="282" t="s">
        <v>495</v>
      </c>
      <c r="G421" s="283" t="s">
        <v>409</v>
      </c>
      <c r="H421" s="284">
        <v>2</v>
      </c>
      <c r="I421" s="285"/>
      <c r="J421" s="286">
        <f>ROUND(I421*H421,2)</f>
        <v>0</v>
      </c>
      <c r="K421" s="282" t="s">
        <v>127</v>
      </c>
      <c r="L421" s="287"/>
      <c r="M421" s="288" t="s">
        <v>1</v>
      </c>
      <c r="N421" s="289" t="s">
        <v>41</v>
      </c>
      <c r="O421" s="92"/>
      <c r="P421" s="228">
        <f>O421*H421</f>
        <v>0</v>
      </c>
      <c r="Q421" s="228">
        <v>0</v>
      </c>
      <c r="R421" s="228">
        <f>Q421*H421</f>
        <v>0</v>
      </c>
      <c r="S421" s="228">
        <v>0</v>
      </c>
      <c r="T421" s="229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0" t="s">
        <v>150</v>
      </c>
      <c r="AT421" s="230" t="s">
        <v>231</v>
      </c>
      <c r="AU421" s="230" t="s">
        <v>85</v>
      </c>
      <c r="AY421" s="18" t="s">
        <v>121</v>
      </c>
      <c r="BE421" s="231">
        <f>IF(N421="základní",J421,0)</f>
        <v>0</v>
      </c>
      <c r="BF421" s="231">
        <f>IF(N421="snížená",J421,0)</f>
        <v>0</v>
      </c>
      <c r="BG421" s="231">
        <f>IF(N421="zákl. přenesená",J421,0)</f>
        <v>0</v>
      </c>
      <c r="BH421" s="231">
        <f>IF(N421="sníž. přenesená",J421,0)</f>
        <v>0</v>
      </c>
      <c r="BI421" s="231">
        <f>IF(N421="nulová",J421,0)</f>
        <v>0</v>
      </c>
      <c r="BJ421" s="18" t="s">
        <v>83</v>
      </c>
      <c r="BK421" s="231">
        <f>ROUND(I421*H421,2)</f>
        <v>0</v>
      </c>
      <c r="BL421" s="18" t="s">
        <v>128</v>
      </c>
      <c r="BM421" s="230" t="s">
        <v>496</v>
      </c>
    </row>
    <row r="422" s="2" customFormat="1" ht="16.5" customHeight="1">
      <c r="A422" s="39"/>
      <c r="B422" s="40"/>
      <c r="C422" s="280" t="s">
        <v>339</v>
      </c>
      <c r="D422" s="280" t="s">
        <v>231</v>
      </c>
      <c r="E422" s="281" t="s">
        <v>497</v>
      </c>
      <c r="F422" s="282" t="s">
        <v>498</v>
      </c>
      <c r="G422" s="283" t="s">
        <v>409</v>
      </c>
      <c r="H422" s="284">
        <v>4</v>
      </c>
      <c r="I422" s="285"/>
      <c r="J422" s="286">
        <f>ROUND(I422*H422,2)</f>
        <v>0</v>
      </c>
      <c r="K422" s="282" t="s">
        <v>127</v>
      </c>
      <c r="L422" s="287"/>
      <c r="M422" s="288" t="s">
        <v>1</v>
      </c>
      <c r="N422" s="289" t="s">
        <v>41</v>
      </c>
      <c r="O422" s="92"/>
      <c r="P422" s="228">
        <f>O422*H422</f>
        <v>0</v>
      </c>
      <c r="Q422" s="228">
        <v>0</v>
      </c>
      <c r="R422" s="228">
        <f>Q422*H422</f>
        <v>0</v>
      </c>
      <c r="S422" s="228">
        <v>0</v>
      </c>
      <c r="T422" s="229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0" t="s">
        <v>150</v>
      </c>
      <c r="AT422" s="230" t="s">
        <v>231</v>
      </c>
      <c r="AU422" s="230" t="s">
        <v>85</v>
      </c>
      <c r="AY422" s="18" t="s">
        <v>121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8" t="s">
        <v>83</v>
      </c>
      <c r="BK422" s="231">
        <f>ROUND(I422*H422,2)</f>
        <v>0</v>
      </c>
      <c r="BL422" s="18" t="s">
        <v>128</v>
      </c>
      <c r="BM422" s="230" t="s">
        <v>499</v>
      </c>
    </row>
    <row r="423" s="2" customFormat="1" ht="21.75" customHeight="1">
      <c r="A423" s="39"/>
      <c r="B423" s="40"/>
      <c r="C423" s="280" t="s">
        <v>500</v>
      </c>
      <c r="D423" s="280" t="s">
        <v>231</v>
      </c>
      <c r="E423" s="281" t="s">
        <v>501</v>
      </c>
      <c r="F423" s="282" t="s">
        <v>502</v>
      </c>
      <c r="G423" s="283" t="s">
        <v>409</v>
      </c>
      <c r="H423" s="284">
        <v>4</v>
      </c>
      <c r="I423" s="285"/>
      <c r="J423" s="286">
        <f>ROUND(I423*H423,2)</f>
        <v>0</v>
      </c>
      <c r="K423" s="282" t="s">
        <v>127</v>
      </c>
      <c r="L423" s="287"/>
      <c r="M423" s="288" t="s">
        <v>1</v>
      </c>
      <c r="N423" s="289" t="s">
        <v>41</v>
      </c>
      <c r="O423" s="92"/>
      <c r="P423" s="228">
        <f>O423*H423</f>
        <v>0</v>
      </c>
      <c r="Q423" s="228">
        <v>0</v>
      </c>
      <c r="R423" s="228">
        <f>Q423*H423</f>
        <v>0</v>
      </c>
      <c r="S423" s="228">
        <v>0</v>
      </c>
      <c r="T423" s="229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0" t="s">
        <v>150</v>
      </c>
      <c r="AT423" s="230" t="s">
        <v>231</v>
      </c>
      <c r="AU423" s="230" t="s">
        <v>85</v>
      </c>
      <c r="AY423" s="18" t="s">
        <v>121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18" t="s">
        <v>83</v>
      </c>
      <c r="BK423" s="231">
        <f>ROUND(I423*H423,2)</f>
        <v>0</v>
      </c>
      <c r="BL423" s="18" t="s">
        <v>128</v>
      </c>
      <c r="BM423" s="230" t="s">
        <v>503</v>
      </c>
    </row>
    <row r="424" s="2" customFormat="1" ht="44.25" customHeight="1">
      <c r="A424" s="39"/>
      <c r="B424" s="40"/>
      <c r="C424" s="219" t="s">
        <v>345</v>
      </c>
      <c r="D424" s="219" t="s">
        <v>123</v>
      </c>
      <c r="E424" s="220" t="s">
        <v>504</v>
      </c>
      <c r="F424" s="221" t="s">
        <v>505</v>
      </c>
      <c r="G424" s="222" t="s">
        <v>409</v>
      </c>
      <c r="H424" s="223">
        <v>6</v>
      </c>
      <c r="I424" s="224"/>
      <c r="J424" s="225">
        <f>ROUND(I424*H424,2)</f>
        <v>0</v>
      </c>
      <c r="K424" s="221" t="s">
        <v>127</v>
      </c>
      <c r="L424" s="45"/>
      <c r="M424" s="226" t="s">
        <v>1</v>
      </c>
      <c r="N424" s="227" t="s">
        <v>41</v>
      </c>
      <c r="O424" s="92"/>
      <c r="P424" s="228">
        <f>O424*H424</f>
        <v>0</v>
      </c>
      <c r="Q424" s="228">
        <v>0</v>
      </c>
      <c r="R424" s="228">
        <f>Q424*H424</f>
        <v>0</v>
      </c>
      <c r="S424" s="228">
        <v>0</v>
      </c>
      <c r="T424" s="229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0" t="s">
        <v>128</v>
      </c>
      <c r="AT424" s="230" t="s">
        <v>123</v>
      </c>
      <c r="AU424" s="230" t="s">
        <v>85</v>
      </c>
      <c r="AY424" s="18" t="s">
        <v>121</v>
      </c>
      <c r="BE424" s="231">
        <f>IF(N424="základní",J424,0)</f>
        <v>0</v>
      </c>
      <c r="BF424" s="231">
        <f>IF(N424="snížená",J424,0)</f>
        <v>0</v>
      </c>
      <c r="BG424" s="231">
        <f>IF(N424="zákl. přenesená",J424,0)</f>
        <v>0</v>
      </c>
      <c r="BH424" s="231">
        <f>IF(N424="sníž. přenesená",J424,0)</f>
        <v>0</v>
      </c>
      <c r="BI424" s="231">
        <f>IF(N424="nulová",J424,0)</f>
        <v>0</v>
      </c>
      <c r="BJ424" s="18" t="s">
        <v>83</v>
      </c>
      <c r="BK424" s="231">
        <f>ROUND(I424*H424,2)</f>
        <v>0</v>
      </c>
      <c r="BL424" s="18" t="s">
        <v>128</v>
      </c>
      <c r="BM424" s="230" t="s">
        <v>506</v>
      </c>
    </row>
    <row r="425" s="2" customFormat="1" ht="16.5" customHeight="1">
      <c r="A425" s="39"/>
      <c r="B425" s="40"/>
      <c r="C425" s="280" t="s">
        <v>507</v>
      </c>
      <c r="D425" s="280" t="s">
        <v>231</v>
      </c>
      <c r="E425" s="281" t="s">
        <v>508</v>
      </c>
      <c r="F425" s="282" t="s">
        <v>509</v>
      </c>
      <c r="G425" s="283" t="s">
        <v>409</v>
      </c>
      <c r="H425" s="284">
        <v>2</v>
      </c>
      <c r="I425" s="285"/>
      <c r="J425" s="286">
        <f>ROUND(I425*H425,2)</f>
        <v>0</v>
      </c>
      <c r="K425" s="282" t="s">
        <v>127</v>
      </c>
      <c r="L425" s="287"/>
      <c r="M425" s="288" t="s">
        <v>1</v>
      </c>
      <c r="N425" s="289" t="s">
        <v>41</v>
      </c>
      <c r="O425" s="92"/>
      <c r="P425" s="228">
        <f>O425*H425</f>
        <v>0</v>
      </c>
      <c r="Q425" s="228">
        <v>0</v>
      </c>
      <c r="R425" s="228">
        <f>Q425*H425</f>
        <v>0</v>
      </c>
      <c r="S425" s="228">
        <v>0</v>
      </c>
      <c r="T425" s="229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0" t="s">
        <v>150</v>
      </c>
      <c r="AT425" s="230" t="s">
        <v>231</v>
      </c>
      <c r="AU425" s="230" t="s">
        <v>85</v>
      </c>
      <c r="AY425" s="18" t="s">
        <v>121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8" t="s">
        <v>83</v>
      </c>
      <c r="BK425" s="231">
        <f>ROUND(I425*H425,2)</f>
        <v>0</v>
      </c>
      <c r="BL425" s="18" t="s">
        <v>128</v>
      </c>
      <c r="BM425" s="230" t="s">
        <v>510</v>
      </c>
    </row>
    <row r="426" s="2" customFormat="1" ht="16.5" customHeight="1">
      <c r="A426" s="39"/>
      <c r="B426" s="40"/>
      <c r="C426" s="280" t="s">
        <v>352</v>
      </c>
      <c r="D426" s="280" t="s">
        <v>231</v>
      </c>
      <c r="E426" s="281" t="s">
        <v>511</v>
      </c>
      <c r="F426" s="282" t="s">
        <v>512</v>
      </c>
      <c r="G426" s="283" t="s">
        <v>409</v>
      </c>
      <c r="H426" s="284">
        <v>2</v>
      </c>
      <c r="I426" s="285"/>
      <c r="J426" s="286">
        <f>ROUND(I426*H426,2)</f>
        <v>0</v>
      </c>
      <c r="K426" s="282" t="s">
        <v>127</v>
      </c>
      <c r="L426" s="287"/>
      <c r="M426" s="288" t="s">
        <v>1</v>
      </c>
      <c r="N426" s="289" t="s">
        <v>41</v>
      </c>
      <c r="O426" s="92"/>
      <c r="P426" s="228">
        <f>O426*H426</f>
        <v>0</v>
      </c>
      <c r="Q426" s="228">
        <v>0</v>
      </c>
      <c r="R426" s="228">
        <f>Q426*H426</f>
        <v>0</v>
      </c>
      <c r="S426" s="228">
        <v>0</v>
      </c>
      <c r="T426" s="229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0" t="s">
        <v>150</v>
      </c>
      <c r="AT426" s="230" t="s">
        <v>231</v>
      </c>
      <c r="AU426" s="230" t="s">
        <v>85</v>
      </c>
      <c r="AY426" s="18" t="s">
        <v>121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8" t="s">
        <v>83</v>
      </c>
      <c r="BK426" s="231">
        <f>ROUND(I426*H426,2)</f>
        <v>0</v>
      </c>
      <c r="BL426" s="18" t="s">
        <v>128</v>
      </c>
      <c r="BM426" s="230" t="s">
        <v>513</v>
      </c>
    </row>
    <row r="427" s="2" customFormat="1" ht="24.15" customHeight="1">
      <c r="A427" s="39"/>
      <c r="B427" s="40"/>
      <c r="C427" s="280" t="s">
        <v>514</v>
      </c>
      <c r="D427" s="280" t="s">
        <v>231</v>
      </c>
      <c r="E427" s="281" t="s">
        <v>515</v>
      </c>
      <c r="F427" s="282" t="s">
        <v>516</v>
      </c>
      <c r="G427" s="283" t="s">
        <v>409</v>
      </c>
      <c r="H427" s="284">
        <v>2</v>
      </c>
      <c r="I427" s="285"/>
      <c r="J427" s="286">
        <f>ROUND(I427*H427,2)</f>
        <v>0</v>
      </c>
      <c r="K427" s="282" t="s">
        <v>127</v>
      </c>
      <c r="L427" s="287"/>
      <c r="M427" s="288" t="s">
        <v>1</v>
      </c>
      <c r="N427" s="289" t="s">
        <v>41</v>
      </c>
      <c r="O427" s="92"/>
      <c r="P427" s="228">
        <f>O427*H427</f>
        <v>0</v>
      </c>
      <c r="Q427" s="228">
        <v>0</v>
      </c>
      <c r="R427" s="228">
        <f>Q427*H427</f>
        <v>0</v>
      </c>
      <c r="S427" s="228">
        <v>0</v>
      </c>
      <c r="T427" s="229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0" t="s">
        <v>150</v>
      </c>
      <c r="AT427" s="230" t="s">
        <v>231</v>
      </c>
      <c r="AU427" s="230" t="s">
        <v>85</v>
      </c>
      <c r="AY427" s="18" t="s">
        <v>121</v>
      </c>
      <c r="BE427" s="231">
        <f>IF(N427="základní",J427,0)</f>
        <v>0</v>
      </c>
      <c r="BF427" s="231">
        <f>IF(N427="snížená",J427,0)</f>
        <v>0</v>
      </c>
      <c r="BG427" s="231">
        <f>IF(N427="zákl. přenesená",J427,0)</f>
        <v>0</v>
      </c>
      <c r="BH427" s="231">
        <f>IF(N427="sníž. přenesená",J427,0)</f>
        <v>0</v>
      </c>
      <c r="BI427" s="231">
        <f>IF(N427="nulová",J427,0)</f>
        <v>0</v>
      </c>
      <c r="BJ427" s="18" t="s">
        <v>83</v>
      </c>
      <c r="BK427" s="231">
        <f>ROUND(I427*H427,2)</f>
        <v>0</v>
      </c>
      <c r="BL427" s="18" t="s">
        <v>128</v>
      </c>
      <c r="BM427" s="230" t="s">
        <v>517</v>
      </c>
    </row>
    <row r="428" s="2" customFormat="1" ht="44.25" customHeight="1">
      <c r="A428" s="39"/>
      <c r="B428" s="40"/>
      <c r="C428" s="219" t="s">
        <v>358</v>
      </c>
      <c r="D428" s="219" t="s">
        <v>123</v>
      </c>
      <c r="E428" s="220" t="s">
        <v>518</v>
      </c>
      <c r="F428" s="221" t="s">
        <v>519</v>
      </c>
      <c r="G428" s="222" t="s">
        <v>409</v>
      </c>
      <c r="H428" s="223">
        <v>107</v>
      </c>
      <c r="I428" s="224"/>
      <c r="J428" s="225">
        <f>ROUND(I428*H428,2)</f>
        <v>0</v>
      </c>
      <c r="K428" s="221" t="s">
        <v>127</v>
      </c>
      <c r="L428" s="45"/>
      <c r="M428" s="226" t="s">
        <v>1</v>
      </c>
      <c r="N428" s="227" t="s">
        <v>41</v>
      </c>
      <c r="O428" s="92"/>
      <c r="P428" s="228">
        <f>O428*H428</f>
        <v>0</v>
      </c>
      <c r="Q428" s="228">
        <v>0</v>
      </c>
      <c r="R428" s="228">
        <f>Q428*H428</f>
        <v>0</v>
      </c>
      <c r="S428" s="228">
        <v>0</v>
      </c>
      <c r="T428" s="229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0" t="s">
        <v>128</v>
      </c>
      <c r="AT428" s="230" t="s">
        <v>123</v>
      </c>
      <c r="AU428" s="230" t="s">
        <v>85</v>
      </c>
      <c r="AY428" s="18" t="s">
        <v>121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18" t="s">
        <v>83</v>
      </c>
      <c r="BK428" s="231">
        <f>ROUND(I428*H428,2)</f>
        <v>0</v>
      </c>
      <c r="BL428" s="18" t="s">
        <v>128</v>
      </c>
      <c r="BM428" s="230" t="s">
        <v>520</v>
      </c>
    </row>
    <row r="429" s="2" customFormat="1" ht="16.5" customHeight="1">
      <c r="A429" s="39"/>
      <c r="B429" s="40"/>
      <c r="C429" s="280" t="s">
        <v>521</v>
      </c>
      <c r="D429" s="280" t="s">
        <v>231</v>
      </c>
      <c r="E429" s="281" t="s">
        <v>522</v>
      </c>
      <c r="F429" s="282" t="s">
        <v>523</v>
      </c>
      <c r="G429" s="283" t="s">
        <v>409</v>
      </c>
      <c r="H429" s="284">
        <v>88</v>
      </c>
      <c r="I429" s="285"/>
      <c r="J429" s="286">
        <f>ROUND(I429*H429,2)</f>
        <v>0</v>
      </c>
      <c r="K429" s="282" t="s">
        <v>127</v>
      </c>
      <c r="L429" s="287"/>
      <c r="M429" s="288" t="s">
        <v>1</v>
      </c>
      <c r="N429" s="289" t="s">
        <v>41</v>
      </c>
      <c r="O429" s="92"/>
      <c r="P429" s="228">
        <f>O429*H429</f>
        <v>0</v>
      </c>
      <c r="Q429" s="228">
        <v>0</v>
      </c>
      <c r="R429" s="228">
        <f>Q429*H429</f>
        <v>0</v>
      </c>
      <c r="S429" s="228">
        <v>0</v>
      </c>
      <c r="T429" s="229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0" t="s">
        <v>150</v>
      </c>
      <c r="AT429" s="230" t="s">
        <v>231</v>
      </c>
      <c r="AU429" s="230" t="s">
        <v>85</v>
      </c>
      <c r="AY429" s="18" t="s">
        <v>121</v>
      </c>
      <c r="BE429" s="231">
        <f>IF(N429="základní",J429,0)</f>
        <v>0</v>
      </c>
      <c r="BF429" s="231">
        <f>IF(N429="snížená",J429,0)</f>
        <v>0</v>
      </c>
      <c r="BG429" s="231">
        <f>IF(N429="zákl. přenesená",J429,0)</f>
        <v>0</v>
      </c>
      <c r="BH429" s="231">
        <f>IF(N429="sníž. přenesená",J429,0)</f>
        <v>0</v>
      </c>
      <c r="BI429" s="231">
        <f>IF(N429="nulová",J429,0)</f>
        <v>0</v>
      </c>
      <c r="BJ429" s="18" t="s">
        <v>83</v>
      </c>
      <c r="BK429" s="231">
        <f>ROUND(I429*H429,2)</f>
        <v>0</v>
      </c>
      <c r="BL429" s="18" t="s">
        <v>128</v>
      </c>
      <c r="BM429" s="230" t="s">
        <v>524</v>
      </c>
    </row>
    <row r="430" s="13" customFormat="1">
      <c r="A430" s="13"/>
      <c r="B430" s="232"/>
      <c r="C430" s="233"/>
      <c r="D430" s="234" t="s">
        <v>129</v>
      </c>
      <c r="E430" s="235" t="s">
        <v>1</v>
      </c>
      <c r="F430" s="236" t="s">
        <v>525</v>
      </c>
      <c r="G430" s="233"/>
      <c r="H430" s="237">
        <v>88</v>
      </c>
      <c r="I430" s="238"/>
      <c r="J430" s="233"/>
      <c r="K430" s="233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129</v>
      </c>
      <c r="AU430" s="243" t="s">
        <v>85</v>
      </c>
      <c r="AV430" s="13" t="s">
        <v>85</v>
      </c>
      <c r="AW430" s="13" t="s">
        <v>32</v>
      </c>
      <c r="AX430" s="13" t="s">
        <v>76</v>
      </c>
      <c r="AY430" s="243" t="s">
        <v>121</v>
      </c>
    </row>
    <row r="431" s="14" customFormat="1">
      <c r="A431" s="14"/>
      <c r="B431" s="244"/>
      <c r="C431" s="245"/>
      <c r="D431" s="234" t="s">
        <v>129</v>
      </c>
      <c r="E431" s="246" t="s">
        <v>1</v>
      </c>
      <c r="F431" s="247" t="s">
        <v>132</v>
      </c>
      <c r="G431" s="245"/>
      <c r="H431" s="248">
        <v>88</v>
      </c>
      <c r="I431" s="249"/>
      <c r="J431" s="245"/>
      <c r="K431" s="245"/>
      <c r="L431" s="250"/>
      <c r="M431" s="251"/>
      <c r="N431" s="252"/>
      <c r="O431" s="252"/>
      <c r="P431" s="252"/>
      <c r="Q431" s="252"/>
      <c r="R431" s="252"/>
      <c r="S431" s="252"/>
      <c r="T431" s="253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4" t="s">
        <v>129</v>
      </c>
      <c r="AU431" s="254" t="s">
        <v>85</v>
      </c>
      <c r="AV431" s="14" t="s">
        <v>128</v>
      </c>
      <c r="AW431" s="14" t="s">
        <v>32</v>
      </c>
      <c r="AX431" s="14" t="s">
        <v>83</v>
      </c>
      <c r="AY431" s="254" t="s">
        <v>121</v>
      </c>
    </row>
    <row r="432" s="2" customFormat="1" ht="16.5" customHeight="1">
      <c r="A432" s="39"/>
      <c r="B432" s="40"/>
      <c r="C432" s="280" t="s">
        <v>369</v>
      </c>
      <c r="D432" s="280" t="s">
        <v>231</v>
      </c>
      <c r="E432" s="281" t="s">
        <v>526</v>
      </c>
      <c r="F432" s="282" t="s">
        <v>527</v>
      </c>
      <c r="G432" s="283" t="s">
        <v>409</v>
      </c>
      <c r="H432" s="284">
        <v>4</v>
      </c>
      <c r="I432" s="285"/>
      <c r="J432" s="286">
        <f>ROUND(I432*H432,2)</f>
        <v>0</v>
      </c>
      <c r="K432" s="282" t="s">
        <v>1</v>
      </c>
      <c r="L432" s="287"/>
      <c r="M432" s="288" t="s">
        <v>1</v>
      </c>
      <c r="N432" s="289" t="s">
        <v>41</v>
      </c>
      <c r="O432" s="92"/>
      <c r="P432" s="228">
        <f>O432*H432</f>
        <v>0</v>
      </c>
      <c r="Q432" s="228">
        <v>0</v>
      </c>
      <c r="R432" s="228">
        <f>Q432*H432</f>
        <v>0</v>
      </c>
      <c r="S432" s="228">
        <v>0</v>
      </c>
      <c r="T432" s="229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0" t="s">
        <v>150</v>
      </c>
      <c r="AT432" s="230" t="s">
        <v>231</v>
      </c>
      <c r="AU432" s="230" t="s">
        <v>85</v>
      </c>
      <c r="AY432" s="18" t="s">
        <v>121</v>
      </c>
      <c r="BE432" s="231">
        <f>IF(N432="základní",J432,0)</f>
        <v>0</v>
      </c>
      <c r="BF432" s="231">
        <f>IF(N432="snížená",J432,0)</f>
        <v>0</v>
      </c>
      <c r="BG432" s="231">
        <f>IF(N432="zákl. přenesená",J432,0)</f>
        <v>0</v>
      </c>
      <c r="BH432" s="231">
        <f>IF(N432="sníž. přenesená",J432,0)</f>
        <v>0</v>
      </c>
      <c r="BI432" s="231">
        <f>IF(N432="nulová",J432,0)</f>
        <v>0</v>
      </c>
      <c r="BJ432" s="18" t="s">
        <v>83</v>
      </c>
      <c r="BK432" s="231">
        <f>ROUND(I432*H432,2)</f>
        <v>0</v>
      </c>
      <c r="BL432" s="18" t="s">
        <v>128</v>
      </c>
      <c r="BM432" s="230" t="s">
        <v>528</v>
      </c>
    </row>
    <row r="433" s="2" customFormat="1">
      <c r="A433" s="39"/>
      <c r="B433" s="40"/>
      <c r="C433" s="41"/>
      <c r="D433" s="234" t="s">
        <v>168</v>
      </c>
      <c r="E433" s="41"/>
      <c r="F433" s="265" t="s">
        <v>529</v>
      </c>
      <c r="G433" s="41"/>
      <c r="H433" s="41"/>
      <c r="I433" s="266"/>
      <c r="J433" s="41"/>
      <c r="K433" s="41"/>
      <c r="L433" s="45"/>
      <c r="M433" s="267"/>
      <c r="N433" s="268"/>
      <c r="O433" s="92"/>
      <c r="P433" s="92"/>
      <c r="Q433" s="92"/>
      <c r="R433" s="92"/>
      <c r="S433" s="92"/>
      <c r="T433" s="93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168</v>
      </c>
      <c r="AU433" s="18" t="s">
        <v>85</v>
      </c>
    </row>
    <row r="434" s="2" customFormat="1" ht="16.5" customHeight="1">
      <c r="A434" s="39"/>
      <c r="B434" s="40"/>
      <c r="C434" s="280" t="s">
        <v>530</v>
      </c>
      <c r="D434" s="280" t="s">
        <v>231</v>
      </c>
      <c r="E434" s="281" t="s">
        <v>531</v>
      </c>
      <c r="F434" s="282" t="s">
        <v>532</v>
      </c>
      <c r="G434" s="283" t="s">
        <v>409</v>
      </c>
      <c r="H434" s="284">
        <v>9</v>
      </c>
      <c r="I434" s="285"/>
      <c r="J434" s="286">
        <f>ROUND(I434*H434,2)</f>
        <v>0</v>
      </c>
      <c r="K434" s="282" t="s">
        <v>1</v>
      </c>
      <c r="L434" s="287"/>
      <c r="M434" s="288" t="s">
        <v>1</v>
      </c>
      <c r="N434" s="289" t="s">
        <v>41</v>
      </c>
      <c r="O434" s="92"/>
      <c r="P434" s="228">
        <f>O434*H434</f>
        <v>0</v>
      </c>
      <c r="Q434" s="228">
        <v>0</v>
      </c>
      <c r="R434" s="228">
        <f>Q434*H434</f>
        <v>0</v>
      </c>
      <c r="S434" s="228">
        <v>0</v>
      </c>
      <c r="T434" s="229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0" t="s">
        <v>150</v>
      </c>
      <c r="AT434" s="230" t="s">
        <v>231</v>
      </c>
      <c r="AU434" s="230" t="s">
        <v>85</v>
      </c>
      <c r="AY434" s="18" t="s">
        <v>121</v>
      </c>
      <c r="BE434" s="231">
        <f>IF(N434="základní",J434,0)</f>
        <v>0</v>
      </c>
      <c r="BF434" s="231">
        <f>IF(N434="snížená",J434,0)</f>
        <v>0</v>
      </c>
      <c r="BG434" s="231">
        <f>IF(N434="zákl. přenesená",J434,0)</f>
        <v>0</v>
      </c>
      <c r="BH434" s="231">
        <f>IF(N434="sníž. přenesená",J434,0)</f>
        <v>0</v>
      </c>
      <c r="BI434" s="231">
        <f>IF(N434="nulová",J434,0)</f>
        <v>0</v>
      </c>
      <c r="BJ434" s="18" t="s">
        <v>83</v>
      </c>
      <c r="BK434" s="231">
        <f>ROUND(I434*H434,2)</f>
        <v>0</v>
      </c>
      <c r="BL434" s="18" t="s">
        <v>128</v>
      </c>
      <c r="BM434" s="230" t="s">
        <v>533</v>
      </c>
    </row>
    <row r="435" s="2" customFormat="1">
      <c r="A435" s="39"/>
      <c r="B435" s="40"/>
      <c r="C435" s="41"/>
      <c r="D435" s="234" t="s">
        <v>168</v>
      </c>
      <c r="E435" s="41"/>
      <c r="F435" s="265" t="s">
        <v>534</v>
      </c>
      <c r="G435" s="41"/>
      <c r="H435" s="41"/>
      <c r="I435" s="266"/>
      <c r="J435" s="41"/>
      <c r="K435" s="41"/>
      <c r="L435" s="45"/>
      <c r="M435" s="267"/>
      <c r="N435" s="268"/>
      <c r="O435" s="92"/>
      <c r="P435" s="92"/>
      <c r="Q435" s="92"/>
      <c r="R435" s="92"/>
      <c r="S435" s="92"/>
      <c r="T435" s="93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168</v>
      </c>
      <c r="AU435" s="18" t="s">
        <v>85</v>
      </c>
    </row>
    <row r="436" s="2" customFormat="1" ht="16.5" customHeight="1">
      <c r="A436" s="39"/>
      <c r="B436" s="40"/>
      <c r="C436" s="280" t="s">
        <v>372</v>
      </c>
      <c r="D436" s="280" t="s">
        <v>231</v>
      </c>
      <c r="E436" s="281" t="s">
        <v>535</v>
      </c>
      <c r="F436" s="282" t="s">
        <v>536</v>
      </c>
      <c r="G436" s="283" t="s">
        <v>409</v>
      </c>
      <c r="H436" s="284">
        <v>4</v>
      </c>
      <c r="I436" s="285"/>
      <c r="J436" s="286">
        <f>ROUND(I436*H436,2)</f>
        <v>0</v>
      </c>
      <c r="K436" s="282" t="s">
        <v>127</v>
      </c>
      <c r="L436" s="287"/>
      <c r="M436" s="288" t="s">
        <v>1</v>
      </c>
      <c r="N436" s="289" t="s">
        <v>41</v>
      </c>
      <c r="O436" s="92"/>
      <c r="P436" s="228">
        <f>O436*H436</f>
        <v>0</v>
      </c>
      <c r="Q436" s="228">
        <v>0</v>
      </c>
      <c r="R436" s="228">
        <f>Q436*H436</f>
        <v>0</v>
      </c>
      <c r="S436" s="228">
        <v>0</v>
      </c>
      <c r="T436" s="229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0" t="s">
        <v>150</v>
      </c>
      <c r="AT436" s="230" t="s">
        <v>231</v>
      </c>
      <c r="AU436" s="230" t="s">
        <v>85</v>
      </c>
      <c r="AY436" s="18" t="s">
        <v>121</v>
      </c>
      <c r="BE436" s="231">
        <f>IF(N436="základní",J436,0)</f>
        <v>0</v>
      </c>
      <c r="BF436" s="231">
        <f>IF(N436="snížená",J436,0)</f>
        <v>0</v>
      </c>
      <c r="BG436" s="231">
        <f>IF(N436="zákl. přenesená",J436,0)</f>
        <v>0</v>
      </c>
      <c r="BH436" s="231">
        <f>IF(N436="sníž. přenesená",J436,0)</f>
        <v>0</v>
      </c>
      <c r="BI436" s="231">
        <f>IF(N436="nulová",J436,0)</f>
        <v>0</v>
      </c>
      <c r="BJ436" s="18" t="s">
        <v>83</v>
      </c>
      <c r="BK436" s="231">
        <f>ROUND(I436*H436,2)</f>
        <v>0</v>
      </c>
      <c r="BL436" s="18" t="s">
        <v>128</v>
      </c>
      <c r="BM436" s="230" t="s">
        <v>537</v>
      </c>
    </row>
    <row r="437" s="2" customFormat="1" ht="24.15" customHeight="1">
      <c r="A437" s="39"/>
      <c r="B437" s="40"/>
      <c r="C437" s="280" t="s">
        <v>538</v>
      </c>
      <c r="D437" s="280" t="s">
        <v>231</v>
      </c>
      <c r="E437" s="281" t="s">
        <v>539</v>
      </c>
      <c r="F437" s="282" t="s">
        <v>540</v>
      </c>
      <c r="G437" s="283" t="s">
        <v>409</v>
      </c>
      <c r="H437" s="284">
        <v>2</v>
      </c>
      <c r="I437" s="285"/>
      <c r="J437" s="286">
        <f>ROUND(I437*H437,2)</f>
        <v>0</v>
      </c>
      <c r="K437" s="282" t="s">
        <v>1</v>
      </c>
      <c r="L437" s="287"/>
      <c r="M437" s="288" t="s">
        <v>1</v>
      </c>
      <c r="N437" s="289" t="s">
        <v>41</v>
      </c>
      <c r="O437" s="92"/>
      <c r="P437" s="228">
        <f>O437*H437</f>
        <v>0</v>
      </c>
      <c r="Q437" s="228">
        <v>0</v>
      </c>
      <c r="R437" s="228">
        <f>Q437*H437</f>
        <v>0</v>
      </c>
      <c r="S437" s="228">
        <v>0</v>
      </c>
      <c r="T437" s="229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0" t="s">
        <v>150</v>
      </c>
      <c r="AT437" s="230" t="s">
        <v>231</v>
      </c>
      <c r="AU437" s="230" t="s">
        <v>85</v>
      </c>
      <c r="AY437" s="18" t="s">
        <v>121</v>
      </c>
      <c r="BE437" s="231">
        <f>IF(N437="základní",J437,0)</f>
        <v>0</v>
      </c>
      <c r="BF437" s="231">
        <f>IF(N437="snížená",J437,0)</f>
        <v>0</v>
      </c>
      <c r="BG437" s="231">
        <f>IF(N437="zákl. přenesená",J437,0)</f>
        <v>0</v>
      </c>
      <c r="BH437" s="231">
        <f>IF(N437="sníž. přenesená",J437,0)</f>
        <v>0</v>
      </c>
      <c r="BI437" s="231">
        <f>IF(N437="nulová",J437,0)</f>
        <v>0</v>
      </c>
      <c r="BJ437" s="18" t="s">
        <v>83</v>
      </c>
      <c r="BK437" s="231">
        <f>ROUND(I437*H437,2)</f>
        <v>0</v>
      </c>
      <c r="BL437" s="18" t="s">
        <v>128</v>
      </c>
      <c r="BM437" s="230" t="s">
        <v>541</v>
      </c>
    </row>
    <row r="438" s="2" customFormat="1" ht="37.8" customHeight="1">
      <c r="A438" s="39"/>
      <c r="B438" s="40"/>
      <c r="C438" s="219" t="s">
        <v>376</v>
      </c>
      <c r="D438" s="219" t="s">
        <v>123</v>
      </c>
      <c r="E438" s="220" t="s">
        <v>542</v>
      </c>
      <c r="F438" s="221" t="s">
        <v>543</v>
      </c>
      <c r="G438" s="222" t="s">
        <v>409</v>
      </c>
      <c r="H438" s="223">
        <v>2</v>
      </c>
      <c r="I438" s="224"/>
      <c r="J438" s="225">
        <f>ROUND(I438*H438,2)</f>
        <v>0</v>
      </c>
      <c r="K438" s="221" t="s">
        <v>127</v>
      </c>
      <c r="L438" s="45"/>
      <c r="M438" s="226" t="s">
        <v>1</v>
      </c>
      <c r="N438" s="227" t="s">
        <v>41</v>
      </c>
      <c r="O438" s="92"/>
      <c r="P438" s="228">
        <f>O438*H438</f>
        <v>0</v>
      </c>
      <c r="Q438" s="228">
        <v>0</v>
      </c>
      <c r="R438" s="228">
        <f>Q438*H438</f>
        <v>0</v>
      </c>
      <c r="S438" s="228">
        <v>0</v>
      </c>
      <c r="T438" s="229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0" t="s">
        <v>128</v>
      </c>
      <c r="AT438" s="230" t="s">
        <v>123</v>
      </c>
      <c r="AU438" s="230" t="s">
        <v>85</v>
      </c>
      <c r="AY438" s="18" t="s">
        <v>121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18" t="s">
        <v>83</v>
      </c>
      <c r="BK438" s="231">
        <f>ROUND(I438*H438,2)</f>
        <v>0</v>
      </c>
      <c r="BL438" s="18" t="s">
        <v>128</v>
      </c>
      <c r="BM438" s="230" t="s">
        <v>544</v>
      </c>
    </row>
    <row r="439" s="2" customFormat="1" ht="24.15" customHeight="1">
      <c r="A439" s="39"/>
      <c r="B439" s="40"/>
      <c r="C439" s="280" t="s">
        <v>545</v>
      </c>
      <c r="D439" s="280" t="s">
        <v>231</v>
      </c>
      <c r="E439" s="281" t="s">
        <v>546</v>
      </c>
      <c r="F439" s="282" t="s">
        <v>547</v>
      </c>
      <c r="G439" s="283" t="s">
        <v>409</v>
      </c>
      <c r="H439" s="284">
        <v>2</v>
      </c>
      <c r="I439" s="285"/>
      <c r="J439" s="286">
        <f>ROUND(I439*H439,2)</f>
        <v>0</v>
      </c>
      <c r="K439" s="282" t="s">
        <v>127</v>
      </c>
      <c r="L439" s="287"/>
      <c r="M439" s="288" t="s">
        <v>1</v>
      </c>
      <c r="N439" s="289" t="s">
        <v>41</v>
      </c>
      <c r="O439" s="92"/>
      <c r="P439" s="228">
        <f>O439*H439</f>
        <v>0</v>
      </c>
      <c r="Q439" s="228">
        <v>0</v>
      </c>
      <c r="R439" s="228">
        <f>Q439*H439</f>
        <v>0</v>
      </c>
      <c r="S439" s="228">
        <v>0</v>
      </c>
      <c r="T439" s="229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0" t="s">
        <v>150</v>
      </c>
      <c r="AT439" s="230" t="s">
        <v>231</v>
      </c>
      <c r="AU439" s="230" t="s">
        <v>85</v>
      </c>
      <c r="AY439" s="18" t="s">
        <v>121</v>
      </c>
      <c r="BE439" s="231">
        <f>IF(N439="základní",J439,0)</f>
        <v>0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18" t="s">
        <v>83</v>
      </c>
      <c r="BK439" s="231">
        <f>ROUND(I439*H439,2)</f>
        <v>0</v>
      </c>
      <c r="BL439" s="18" t="s">
        <v>128</v>
      </c>
      <c r="BM439" s="230" t="s">
        <v>548</v>
      </c>
    </row>
    <row r="440" s="2" customFormat="1" ht="49.05" customHeight="1">
      <c r="A440" s="39"/>
      <c r="B440" s="40"/>
      <c r="C440" s="219" t="s">
        <v>379</v>
      </c>
      <c r="D440" s="219" t="s">
        <v>123</v>
      </c>
      <c r="E440" s="220" t="s">
        <v>549</v>
      </c>
      <c r="F440" s="221" t="s">
        <v>550</v>
      </c>
      <c r="G440" s="222" t="s">
        <v>409</v>
      </c>
      <c r="H440" s="223">
        <v>20</v>
      </c>
      <c r="I440" s="224"/>
      <c r="J440" s="225">
        <f>ROUND(I440*H440,2)</f>
        <v>0</v>
      </c>
      <c r="K440" s="221" t="s">
        <v>127</v>
      </c>
      <c r="L440" s="45"/>
      <c r="M440" s="226" t="s">
        <v>1</v>
      </c>
      <c r="N440" s="227" t="s">
        <v>41</v>
      </c>
      <c r="O440" s="92"/>
      <c r="P440" s="228">
        <f>O440*H440</f>
        <v>0</v>
      </c>
      <c r="Q440" s="228">
        <v>0</v>
      </c>
      <c r="R440" s="228">
        <f>Q440*H440</f>
        <v>0</v>
      </c>
      <c r="S440" s="228">
        <v>0</v>
      </c>
      <c r="T440" s="229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0" t="s">
        <v>128</v>
      </c>
      <c r="AT440" s="230" t="s">
        <v>123</v>
      </c>
      <c r="AU440" s="230" t="s">
        <v>85</v>
      </c>
      <c r="AY440" s="18" t="s">
        <v>121</v>
      </c>
      <c r="BE440" s="231">
        <f>IF(N440="základní",J440,0)</f>
        <v>0</v>
      </c>
      <c r="BF440" s="231">
        <f>IF(N440="snížená",J440,0)</f>
        <v>0</v>
      </c>
      <c r="BG440" s="231">
        <f>IF(N440="zákl. přenesená",J440,0)</f>
        <v>0</v>
      </c>
      <c r="BH440" s="231">
        <f>IF(N440="sníž. přenesená",J440,0)</f>
        <v>0</v>
      </c>
      <c r="BI440" s="231">
        <f>IF(N440="nulová",J440,0)</f>
        <v>0</v>
      </c>
      <c r="BJ440" s="18" t="s">
        <v>83</v>
      </c>
      <c r="BK440" s="231">
        <f>ROUND(I440*H440,2)</f>
        <v>0</v>
      </c>
      <c r="BL440" s="18" t="s">
        <v>128</v>
      </c>
      <c r="BM440" s="230" t="s">
        <v>551</v>
      </c>
    </row>
    <row r="441" s="2" customFormat="1" ht="24.15" customHeight="1">
      <c r="A441" s="39"/>
      <c r="B441" s="40"/>
      <c r="C441" s="280" t="s">
        <v>552</v>
      </c>
      <c r="D441" s="280" t="s">
        <v>231</v>
      </c>
      <c r="E441" s="281" t="s">
        <v>553</v>
      </c>
      <c r="F441" s="282" t="s">
        <v>554</v>
      </c>
      <c r="G441" s="283" t="s">
        <v>409</v>
      </c>
      <c r="H441" s="284">
        <v>20</v>
      </c>
      <c r="I441" s="285"/>
      <c r="J441" s="286">
        <f>ROUND(I441*H441,2)</f>
        <v>0</v>
      </c>
      <c r="K441" s="282" t="s">
        <v>127</v>
      </c>
      <c r="L441" s="287"/>
      <c r="M441" s="288" t="s">
        <v>1</v>
      </c>
      <c r="N441" s="289" t="s">
        <v>41</v>
      </c>
      <c r="O441" s="92"/>
      <c r="P441" s="228">
        <f>O441*H441</f>
        <v>0</v>
      </c>
      <c r="Q441" s="228">
        <v>0</v>
      </c>
      <c r="R441" s="228">
        <f>Q441*H441</f>
        <v>0</v>
      </c>
      <c r="S441" s="228">
        <v>0</v>
      </c>
      <c r="T441" s="229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0" t="s">
        <v>150</v>
      </c>
      <c r="AT441" s="230" t="s">
        <v>231</v>
      </c>
      <c r="AU441" s="230" t="s">
        <v>85</v>
      </c>
      <c r="AY441" s="18" t="s">
        <v>121</v>
      </c>
      <c r="BE441" s="231">
        <f>IF(N441="základní",J441,0)</f>
        <v>0</v>
      </c>
      <c r="BF441" s="231">
        <f>IF(N441="snížená",J441,0)</f>
        <v>0</v>
      </c>
      <c r="BG441" s="231">
        <f>IF(N441="zákl. přenesená",J441,0)</f>
        <v>0</v>
      </c>
      <c r="BH441" s="231">
        <f>IF(N441="sníž. přenesená",J441,0)</f>
        <v>0</v>
      </c>
      <c r="BI441" s="231">
        <f>IF(N441="nulová",J441,0)</f>
        <v>0</v>
      </c>
      <c r="BJ441" s="18" t="s">
        <v>83</v>
      </c>
      <c r="BK441" s="231">
        <f>ROUND(I441*H441,2)</f>
        <v>0</v>
      </c>
      <c r="BL441" s="18" t="s">
        <v>128</v>
      </c>
      <c r="BM441" s="230" t="s">
        <v>555</v>
      </c>
    </row>
    <row r="442" s="2" customFormat="1" ht="24.15" customHeight="1">
      <c r="A442" s="39"/>
      <c r="B442" s="40"/>
      <c r="C442" s="280" t="s">
        <v>383</v>
      </c>
      <c r="D442" s="280" t="s">
        <v>231</v>
      </c>
      <c r="E442" s="281" t="s">
        <v>556</v>
      </c>
      <c r="F442" s="282" t="s">
        <v>557</v>
      </c>
      <c r="G442" s="283" t="s">
        <v>409</v>
      </c>
      <c r="H442" s="284">
        <v>20</v>
      </c>
      <c r="I442" s="285"/>
      <c r="J442" s="286">
        <f>ROUND(I442*H442,2)</f>
        <v>0</v>
      </c>
      <c r="K442" s="282" t="s">
        <v>1</v>
      </c>
      <c r="L442" s="287"/>
      <c r="M442" s="288" t="s">
        <v>1</v>
      </c>
      <c r="N442" s="289" t="s">
        <v>41</v>
      </c>
      <c r="O442" s="92"/>
      <c r="P442" s="228">
        <f>O442*H442</f>
        <v>0</v>
      </c>
      <c r="Q442" s="228">
        <v>0</v>
      </c>
      <c r="R442" s="228">
        <f>Q442*H442</f>
        <v>0</v>
      </c>
      <c r="S442" s="228">
        <v>0</v>
      </c>
      <c r="T442" s="229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0" t="s">
        <v>150</v>
      </c>
      <c r="AT442" s="230" t="s">
        <v>231</v>
      </c>
      <c r="AU442" s="230" t="s">
        <v>85</v>
      </c>
      <c r="AY442" s="18" t="s">
        <v>121</v>
      </c>
      <c r="BE442" s="231">
        <f>IF(N442="základní",J442,0)</f>
        <v>0</v>
      </c>
      <c r="BF442" s="231">
        <f>IF(N442="snížená",J442,0)</f>
        <v>0</v>
      </c>
      <c r="BG442" s="231">
        <f>IF(N442="zákl. přenesená",J442,0)</f>
        <v>0</v>
      </c>
      <c r="BH442" s="231">
        <f>IF(N442="sníž. přenesená",J442,0)</f>
        <v>0</v>
      </c>
      <c r="BI442" s="231">
        <f>IF(N442="nulová",J442,0)</f>
        <v>0</v>
      </c>
      <c r="BJ442" s="18" t="s">
        <v>83</v>
      </c>
      <c r="BK442" s="231">
        <f>ROUND(I442*H442,2)</f>
        <v>0</v>
      </c>
      <c r="BL442" s="18" t="s">
        <v>128</v>
      </c>
      <c r="BM442" s="230" t="s">
        <v>558</v>
      </c>
    </row>
    <row r="443" s="2" customFormat="1" ht="44.25" customHeight="1">
      <c r="A443" s="39"/>
      <c r="B443" s="40"/>
      <c r="C443" s="219" t="s">
        <v>559</v>
      </c>
      <c r="D443" s="219" t="s">
        <v>123</v>
      </c>
      <c r="E443" s="220" t="s">
        <v>560</v>
      </c>
      <c r="F443" s="221" t="s">
        <v>561</v>
      </c>
      <c r="G443" s="222" t="s">
        <v>409</v>
      </c>
      <c r="H443" s="223">
        <v>2</v>
      </c>
      <c r="I443" s="224"/>
      <c r="J443" s="225">
        <f>ROUND(I443*H443,2)</f>
        <v>0</v>
      </c>
      <c r="K443" s="221" t="s">
        <v>127</v>
      </c>
      <c r="L443" s="45"/>
      <c r="M443" s="226" t="s">
        <v>1</v>
      </c>
      <c r="N443" s="227" t="s">
        <v>41</v>
      </c>
      <c r="O443" s="92"/>
      <c r="P443" s="228">
        <f>O443*H443</f>
        <v>0</v>
      </c>
      <c r="Q443" s="228">
        <v>0</v>
      </c>
      <c r="R443" s="228">
        <f>Q443*H443</f>
        <v>0</v>
      </c>
      <c r="S443" s="228">
        <v>0</v>
      </c>
      <c r="T443" s="229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0" t="s">
        <v>128</v>
      </c>
      <c r="AT443" s="230" t="s">
        <v>123</v>
      </c>
      <c r="AU443" s="230" t="s">
        <v>85</v>
      </c>
      <c r="AY443" s="18" t="s">
        <v>121</v>
      </c>
      <c r="BE443" s="231">
        <f>IF(N443="základní",J443,0)</f>
        <v>0</v>
      </c>
      <c r="BF443" s="231">
        <f>IF(N443="snížená",J443,0)</f>
        <v>0</v>
      </c>
      <c r="BG443" s="231">
        <f>IF(N443="zákl. přenesená",J443,0)</f>
        <v>0</v>
      </c>
      <c r="BH443" s="231">
        <f>IF(N443="sníž. přenesená",J443,0)</f>
        <v>0</v>
      </c>
      <c r="BI443" s="231">
        <f>IF(N443="nulová",J443,0)</f>
        <v>0</v>
      </c>
      <c r="BJ443" s="18" t="s">
        <v>83</v>
      </c>
      <c r="BK443" s="231">
        <f>ROUND(I443*H443,2)</f>
        <v>0</v>
      </c>
      <c r="BL443" s="18" t="s">
        <v>128</v>
      </c>
      <c r="BM443" s="230" t="s">
        <v>562</v>
      </c>
    </row>
    <row r="444" s="2" customFormat="1" ht="24.15" customHeight="1">
      <c r="A444" s="39"/>
      <c r="B444" s="40"/>
      <c r="C444" s="280" t="s">
        <v>386</v>
      </c>
      <c r="D444" s="280" t="s">
        <v>231</v>
      </c>
      <c r="E444" s="281" t="s">
        <v>563</v>
      </c>
      <c r="F444" s="282" t="s">
        <v>564</v>
      </c>
      <c r="G444" s="283" t="s">
        <v>409</v>
      </c>
      <c r="H444" s="284">
        <v>2</v>
      </c>
      <c r="I444" s="285"/>
      <c r="J444" s="286">
        <f>ROUND(I444*H444,2)</f>
        <v>0</v>
      </c>
      <c r="K444" s="282" t="s">
        <v>127</v>
      </c>
      <c r="L444" s="287"/>
      <c r="M444" s="288" t="s">
        <v>1</v>
      </c>
      <c r="N444" s="289" t="s">
        <v>41</v>
      </c>
      <c r="O444" s="92"/>
      <c r="P444" s="228">
        <f>O444*H444</f>
        <v>0</v>
      </c>
      <c r="Q444" s="228">
        <v>0</v>
      </c>
      <c r="R444" s="228">
        <f>Q444*H444</f>
        <v>0</v>
      </c>
      <c r="S444" s="228">
        <v>0</v>
      </c>
      <c r="T444" s="229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0" t="s">
        <v>150</v>
      </c>
      <c r="AT444" s="230" t="s">
        <v>231</v>
      </c>
      <c r="AU444" s="230" t="s">
        <v>85</v>
      </c>
      <c r="AY444" s="18" t="s">
        <v>121</v>
      </c>
      <c r="BE444" s="231">
        <f>IF(N444="základní",J444,0)</f>
        <v>0</v>
      </c>
      <c r="BF444" s="231">
        <f>IF(N444="snížená",J444,0)</f>
        <v>0</v>
      </c>
      <c r="BG444" s="231">
        <f>IF(N444="zákl. přenesená",J444,0)</f>
        <v>0</v>
      </c>
      <c r="BH444" s="231">
        <f>IF(N444="sníž. přenesená",J444,0)</f>
        <v>0</v>
      </c>
      <c r="BI444" s="231">
        <f>IF(N444="nulová",J444,0)</f>
        <v>0</v>
      </c>
      <c r="BJ444" s="18" t="s">
        <v>83</v>
      </c>
      <c r="BK444" s="231">
        <f>ROUND(I444*H444,2)</f>
        <v>0</v>
      </c>
      <c r="BL444" s="18" t="s">
        <v>128</v>
      </c>
      <c r="BM444" s="230" t="s">
        <v>565</v>
      </c>
    </row>
    <row r="445" s="2" customFormat="1" ht="24.15" customHeight="1">
      <c r="A445" s="39"/>
      <c r="B445" s="40"/>
      <c r="C445" s="280" t="s">
        <v>566</v>
      </c>
      <c r="D445" s="280" t="s">
        <v>231</v>
      </c>
      <c r="E445" s="281" t="s">
        <v>567</v>
      </c>
      <c r="F445" s="282" t="s">
        <v>568</v>
      </c>
      <c r="G445" s="283" t="s">
        <v>409</v>
      </c>
      <c r="H445" s="284">
        <v>2</v>
      </c>
      <c r="I445" s="285"/>
      <c r="J445" s="286">
        <f>ROUND(I445*H445,2)</f>
        <v>0</v>
      </c>
      <c r="K445" s="282" t="s">
        <v>1</v>
      </c>
      <c r="L445" s="287"/>
      <c r="M445" s="288" t="s">
        <v>1</v>
      </c>
      <c r="N445" s="289" t="s">
        <v>41</v>
      </c>
      <c r="O445" s="92"/>
      <c r="P445" s="228">
        <f>O445*H445</f>
        <v>0</v>
      </c>
      <c r="Q445" s="228">
        <v>0</v>
      </c>
      <c r="R445" s="228">
        <f>Q445*H445</f>
        <v>0</v>
      </c>
      <c r="S445" s="228">
        <v>0</v>
      </c>
      <c r="T445" s="229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0" t="s">
        <v>150</v>
      </c>
      <c r="AT445" s="230" t="s">
        <v>231</v>
      </c>
      <c r="AU445" s="230" t="s">
        <v>85</v>
      </c>
      <c r="AY445" s="18" t="s">
        <v>121</v>
      </c>
      <c r="BE445" s="231">
        <f>IF(N445="základní",J445,0)</f>
        <v>0</v>
      </c>
      <c r="BF445" s="231">
        <f>IF(N445="snížená",J445,0)</f>
        <v>0</v>
      </c>
      <c r="BG445" s="231">
        <f>IF(N445="zákl. přenesená",J445,0)</f>
        <v>0</v>
      </c>
      <c r="BH445" s="231">
        <f>IF(N445="sníž. přenesená",J445,0)</f>
        <v>0</v>
      </c>
      <c r="BI445" s="231">
        <f>IF(N445="nulová",J445,0)</f>
        <v>0</v>
      </c>
      <c r="BJ445" s="18" t="s">
        <v>83</v>
      </c>
      <c r="BK445" s="231">
        <f>ROUND(I445*H445,2)</f>
        <v>0</v>
      </c>
      <c r="BL445" s="18" t="s">
        <v>128</v>
      </c>
      <c r="BM445" s="230" t="s">
        <v>569</v>
      </c>
    </row>
    <row r="446" s="2" customFormat="1" ht="44.25" customHeight="1">
      <c r="A446" s="39"/>
      <c r="B446" s="40"/>
      <c r="C446" s="219" t="s">
        <v>391</v>
      </c>
      <c r="D446" s="219" t="s">
        <v>123</v>
      </c>
      <c r="E446" s="220" t="s">
        <v>570</v>
      </c>
      <c r="F446" s="221" t="s">
        <v>571</v>
      </c>
      <c r="G446" s="222" t="s">
        <v>409</v>
      </c>
      <c r="H446" s="223">
        <v>1</v>
      </c>
      <c r="I446" s="224"/>
      <c r="J446" s="225">
        <f>ROUND(I446*H446,2)</f>
        <v>0</v>
      </c>
      <c r="K446" s="221" t="s">
        <v>127</v>
      </c>
      <c r="L446" s="45"/>
      <c r="M446" s="226" t="s">
        <v>1</v>
      </c>
      <c r="N446" s="227" t="s">
        <v>41</v>
      </c>
      <c r="O446" s="92"/>
      <c r="P446" s="228">
        <f>O446*H446</f>
        <v>0</v>
      </c>
      <c r="Q446" s="228">
        <v>0</v>
      </c>
      <c r="R446" s="228">
        <f>Q446*H446</f>
        <v>0</v>
      </c>
      <c r="S446" s="228">
        <v>0</v>
      </c>
      <c r="T446" s="229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0" t="s">
        <v>128</v>
      </c>
      <c r="AT446" s="230" t="s">
        <v>123</v>
      </c>
      <c r="AU446" s="230" t="s">
        <v>85</v>
      </c>
      <c r="AY446" s="18" t="s">
        <v>121</v>
      </c>
      <c r="BE446" s="231">
        <f>IF(N446="základní",J446,0)</f>
        <v>0</v>
      </c>
      <c r="BF446" s="231">
        <f>IF(N446="snížená",J446,0)</f>
        <v>0</v>
      </c>
      <c r="BG446" s="231">
        <f>IF(N446="zákl. přenesená",J446,0)</f>
        <v>0</v>
      </c>
      <c r="BH446" s="231">
        <f>IF(N446="sníž. přenesená",J446,0)</f>
        <v>0</v>
      </c>
      <c r="BI446" s="231">
        <f>IF(N446="nulová",J446,0)</f>
        <v>0</v>
      </c>
      <c r="BJ446" s="18" t="s">
        <v>83</v>
      </c>
      <c r="BK446" s="231">
        <f>ROUND(I446*H446,2)</f>
        <v>0</v>
      </c>
      <c r="BL446" s="18" t="s">
        <v>128</v>
      </c>
      <c r="BM446" s="230" t="s">
        <v>572</v>
      </c>
    </row>
    <row r="447" s="2" customFormat="1" ht="37.8" customHeight="1">
      <c r="A447" s="39"/>
      <c r="B447" s="40"/>
      <c r="C447" s="280" t="s">
        <v>573</v>
      </c>
      <c r="D447" s="280" t="s">
        <v>231</v>
      </c>
      <c r="E447" s="281" t="s">
        <v>574</v>
      </c>
      <c r="F447" s="282" t="s">
        <v>575</v>
      </c>
      <c r="G447" s="283" t="s">
        <v>409</v>
      </c>
      <c r="H447" s="284">
        <v>1</v>
      </c>
      <c r="I447" s="285"/>
      <c r="J447" s="286">
        <f>ROUND(I447*H447,2)</f>
        <v>0</v>
      </c>
      <c r="K447" s="282" t="s">
        <v>1</v>
      </c>
      <c r="L447" s="287"/>
      <c r="M447" s="288" t="s">
        <v>1</v>
      </c>
      <c r="N447" s="289" t="s">
        <v>41</v>
      </c>
      <c r="O447" s="92"/>
      <c r="P447" s="228">
        <f>O447*H447</f>
        <v>0</v>
      </c>
      <c r="Q447" s="228">
        <v>0</v>
      </c>
      <c r="R447" s="228">
        <f>Q447*H447</f>
        <v>0</v>
      </c>
      <c r="S447" s="228">
        <v>0</v>
      </c>
      <c r="T447" s="229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0" t="s">
        <v>150</v>
      </c>
      <c r="AT447" s="230" t="s">
        <v>231</v>
      </c>
      <c r="AU447" s="230" t="s">
        <v>85</v>
      </c>
      <c r="AY447" s="18" t="s">
        <v>121</v>
      </c>
      <c r="BE447" s="231">
        <f>IF(N447="základní",J447,0)</f>
        <v>0</v>
      </c>
      <c r="BF447" s="231">
        <f>IF(N447="snížená",J447,0)</f>
        <v>0</v>
      </c>
      <c r="BG447" s="231">
        <f>IF(N447="zákl. přenesená",J447,0)</f>
        <v>0</v>
      </c>
      <c r="BH447" s="231">
        <f>IF(N447="sníž. přenesená",J447,0)</f>
        <v>0</v>
      </c>
      <c r="BI447" s="231">
        <f>IF(N447="nulová",J447,0)</f>
        <v>0</v>
      </c>
      <c r="BJ447" s="18" t="s">
        <v>83</v>
      </c>
      <c r="BK447" s="231">
        <f>ROUND(I447*H447,2)</f>
        <v>0</v>
      </c>
      <c r="BL447" s="18" t="s">
        <v>128</v>
      </c>
      <c r="BM447" s="230" t="s">
        <v>576</v>
      </c>
    </row>
    <row r="448" s="2" customFormat="1" ht="24.15" customHeight="1">
      <c r="A448" s="39"/>
      <c r="B448" s="40"/>
      <c r="C448" s="219" t="s">
        <v>394</v>
      </c>
      <c r="D448" s="219" t="s">
        <v>123</v>
      </c>
      <c r="E448" s="220" t="s">
        <v>577</v>
      </c>
      <c r="F448" s="221" t="s">
        <v>578</v>
      </c>
      <c r="G448" s="222" t="s">
        <v>409</v>
      </c>
      <c r="H448" s="223">
        <v>1</v>
      </c>
      <c r="I448" s="224"/>
      <c r="J448" s="225">
        <f>ROUND(I448*H448,2)</f>
        <v>0</v>
      </c>
      <c r="K448" s="221" t="s">
        <v>127</v>
      </c>
      <c r="L448" s="45"/>
      <c r="M448" s="226" t="s">
        <v>1</v>
      </c>
      <c r="N448" s="227" t="s">
        <v>41</v>
      </c>
      <c r="O448" s="92"/>
      <c r="P448" s="228">
        <f>O448*H448</f>
        <v>0</v>
      </c>
      <c r="Q448" s="228">
        <v>0</v>
      </c>
      <c r="R448" s="228">
        <f>Q448*H448</f>
        <v>0</v>
      </c>
      <c r="S448" s="228">
        <v>0</v>
      </c>
      <c r="T448" s="229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0" t="s">
        <v>128</v>
      </c>
      <c r="AT448" s="230" t="s">
        <v>123</v>
      </c>
      <c r="AU448" s="230" t="s">
        <v>85</v>
      </c>
      <c r="AY448" s="18" t="s">
        <v>121</v>
      </c>
      <c r="BE448" s="231">
        <f>IF(N448="základní",J448,0)</f>
        <v>0</v>
      </c>
      <c r="BF448" s="231">
        <f>IF(N448="snížená",J448,0)</f>
        <v>0</v>
      </c>
      <c r="BG448" s="231">
        <f>IF(N448="zákl. přenesená",J448,0)</f>
        <v>0</v>
      </c>
      <c r="BH448" s="231">
        <f>IF(N448="sníž. přenesená",J448,0)</f>
        <v>0</v>
      </c>
      <c r="BI448" s="231">
        <f>IF(N448="nulová",J448,0)</f>
        <v>0</v>
      </c>
      <c r="BJ448" s="18" t="s">
        <v>83</v>
      </c>
      <c r="BK448" s="231">
        <f>ROUND(I448*H448,2)</f>
        <v>0</v>
      </c>
      <c r="BL448" s="18" t="s">
        <v>128</v>
      </c>
      <c r="BM448" s="230" t="s">
        <v>579</v>
      </c>
    </row>
    <row r="449" s="2" customFormat="1" ht="24.15" customHeight="1">
      <c r="A449" s="39"/>
      <c r="B449" s="40"/>
      <c r="C449" s="280" t="s">
        <v>580</v>
      </c>
      <c r="D449" s="280" t="s">
        <v>231</v>
      </c>
      <c r="E449" s="281" t="s">
        <v>581</v>
      </c>
      <c r="F449" s="282" t="s">
        <v>582</v>
      </c>
      <c r="G449" s="283" t="s">
        <v>409</v>
      </c>
      <c r="H449" s="284">
        <v>1</v>
      </c>
      <c r="I449" s="285"/>
      <c r="J449" s="286">
        <f>ROUND(I449*H449,2)</f>
        <v>0</v>
      </c>
      <c r="K449" s="282" t="s">
        <v>127</v>
      </c>
      <c r="L449" s="287"/>
      <c r="M449" s="288" t="s">
        <v>1</v>
      </c>
      <c r="N449" s="289" t="s">
        <v>41</v>
      </c>
      <c r="O449" s="92"/>
      <c r="P449" s="228">
        <f>O449*H449</f>
        <v>0</v>
      </c>
      <c r="Q449" s="228">
        <v>0</v>
      </c>
      <c r="R449" s="228">
        <f>Q449*H449</f>
        <v>0</v>
      </c>
      <c r="S449" s="228">
        <v>0</v>
      </c>
      <c r="T449" s="229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0" t="s">
        <v>150</v>
      </c>
      <c r="AT449" s="230" t="s">
        <v>231</v>
      </c>
      <c r="AU449" s="230" t="s">
        <v>85</v>
      </c>
      <c r="AY449" s="18" t="s">
        <v>121</v>
      </c>
      <c r="BE449" s="231">
        <f>IF(N449="základní",J449,0)</f>
        <v>0</v>
      </c>
      <c r="BF449" s="231">
        <f>IF(N449="snížená",J449,0)</f>
        <v>0</v>
      </c>
      <c r="BG449" s="231">
        <f>IF(N449="zákl. přenesená",J449,0)</f>
        <v>0</v>
      </c>
      <c r="BH449" s="231">
        <f>IF(N449="sníž. přenesená",J449,0)</f>
        <v>0</v>
      </c>
      <c r="BI449" s="231">
        <f>IF(N449="nulová",J449,0)</f>
        <v>0</v>
      </c>
      <c r="BJ449" s="18" t="s">
        <v>83</v>
      </c>
      <c r="BK449" s="231">
        <f>ROUND(I449*H449,2)</f>
        <v>0</v>
      </c>
      <c r="BL449" s="18" t="s">
        <v>128</v>
      </c>
      <c r="BM449" s="230" t="s">
        <v>583</v>
      </c>
    </row>
    <row r="450" s="2" customFormat="1" ht="44.25" customHeight="1">
      <c r="A450" s="39"/>
      <c r="B450" s="40"/>
      <c r="C450" s="219" t="s">
        <v>401</v>
      </c>
      <c r="D450" s="219" t="s">
        <v>123</v>
      </c>
      <c r="E450" s="220" t="s">
        <v>584</v>
      </c>
      <c r="F450" s="221" t="s">
        <v>585</v>
      </c>
      <c r="G450" s="222" t="s">
        <v>409</v>
      </c>
      <c r="H450" s="223">
        <v>1</v>
      </c>
      <c r="I450" s="224"/>
      <c r="J450" s="225">
        <f>ROUND(I450*H450,2)</f>
        <v>0</v>
      </c>
      <c r="K450" s="221" t="s">
        <v>127</v>
      </c>
      <c r="L450" s="45"/>
      <c r="M450" s="226" t="s">
        <v>1</v>
      </c>
      <c r="N450" s="227" t="s">
        <v>41</v>
      </c>
      <c r="O450" s="92"/>
      <c r="P450" s="228">
        <f>O450*H450</f>
        <v>0</v>
      </c>
      <c r="Q450" s="228">
        <v>0</v>
      </c>
      <c r="R450" s="228">
        <f>Q450*H450</f>
        <v>0</v>
      </c>
      <c r="S450" s="228">
        <v>0</v>
      </c>
      <c r="T450" s="229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0" t="s">
        <v>128</v>
      </c>
      <c r="AT450" s="230" t="s">
        <v>123</v>
      </c>
      <c r="AU450" s="230" t="s">
        <v>85</v>
      </c>
      <c r="AY450" s="18" t="s">
        <v>121</v>
      </c>
      <c r="BE450" s="231">
        <f>IF(N450="základní",J450,0)</f>
        <v>0</v>
      </c>
      <c r="BF450" s="231">
        <f>IF(N450="snížená",J450,0)</f>
        <v>0</v>
      </c>
      <c r="BG450" s="231">
        <f>IF(N450="zákl. přenesená",J450,0)</f>
        <v>0</v>
      </c>
      <c r="BH450" s="231">
        <f>IF(N450="sníž. přenesená",J450,0)</f>
        <v>0</v>
      </c>
      <c r="BI450" s="231">
        <f>IF(N450="nulová",J450,0)</f>
        <v>0</v>
      </c>
      <c r="BJ450" s="18" t="s">
        <v>83</v>
      </c>
      <c r="BK450" s="231">
        <f>ROUND(I450*H450,2)</f>
        <v>0</v>
      </c>
      <c r="BL450" s="18" t="s">
        <v>128</v>
      </c>
      <c r="BM450" s="230" t="s">
        <v>586</v>
      </c>
    </row>
    <row r="451" s="2" customFormat="1" ht="24.15" customHeight="1">
      <c r="A451" s="39"/>
      <c r="B451" s="40"/>
      <c r="C451" s="280" t="s">
        <v>587</v>
      </c>
      <c r="D451" s="280" t="s">
        <v>231</v>
      </c>
      <c r="E451" s="281" t="s">
        <v>588</v>
      </c>
      <c r="F451" s="282" t="s">
        <v>589</v>
      </c>
      <c r="G451" s="283" t="s">
        <v>409</v>
      </c>
      <c r="H451" s="284">
        <v>1</v>
      </c>
      <c r="I451" s="285"/>
      <c r="J451" s="286">
        <f>ROUND(I451*H451,2)</f>
        <v>0</v>
      </c>
      <c r="K451" s="282" t="s">
        <v>127</v>
      </c>
      <c r="L451" s="287"/>
      <c r="M451" s="288" t="s">
        <v>1</v>
      </c>
      <c r="N451" s="289" t="s">
        <v>41</v>
      </c>
      <c r="O451" s="92"/>
      <c r="P451" s="228">
        <f>O451*H451</f>
        <v>0</v>
      </c>
      <c r="Q451" s="228">
        <v>0</v>
      </c>
      <c r="R451" s="228">
        <f>Q451*H451</f>
        <v>0</v>
      </c>
      <c r="S451" s="228">
        <v>0</v>
      </c>
      <c r="T451" s="229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0" t="s">
        <v>150</v>
      </c>
      <c r="AT451" s="230" t="s">
        <v>231</v>
      </c>
      <c r="AU451" s="230" t="s">
        <v>85</v>
      </c>
      <c r="AY451" s="18" t="s">
        <v>121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18" t="s">
        <v>83</v>
      </c>
      <c r="BK451" s="231">
        <f>ROUND(I451*H451,2)</f>
        <v>0</v>
      </c>
      <c r="BL451" s="18" t="s">
        <v>128</v>
      </c>
      <c r="BM451" s="230" t="s">
        <v>590</v>
      </c>
    </row>
    <row r="452" s="2" customFormat="1" ht="24.15" customHeight="1">
      <c r="A452" s="39"/>
      <c r="B452" s="40"/>
      <c r="C452" s="280" t="s">
        <v>410</v>
      </c>
      <c r="D452" s="280" t="s">
        <v>231</v>
      </c>
      <c r="E452" s="281" t="s">
        <v>591</v>
      </c>
      <c r="F452" s="282" t="s">
        <v>592</v>
      </c>
      <c r="G452" s="283" t="s">
        <v>409</v>
      </c>
      <c r="H452" s="284">
        <v>1</v>
      </c>
      <c r="I452" s="285"/>
      <c r="J452" s="286">
        <f>ROUND(I452*H452,2)</f>
        <v>0</v>
      </c>
      <c r="K452" s="282" t="s">
        <v>1</v>
      </c>
      <c r="L452" s="287"/>
      <c r="M452" s="288" t="s">
        <v>1</v>
      </c>
      <c r="N452" s="289" t="s">
        <v>41</v>
      </c>
      <c r="O452" s="92"/>
      <c r="P452" s="228">
        <f>O452*H452</f>
        <v>0</v>
      </c>
      <c r="Q452" s="228">
        <v>0</v>
      </c>
      <c r="R452" s="228">
        <f>Q452*H452</f>
        <v>0</v>
      </c>
      <c r="S452" s="228">
        <v>0</v>
      </c>
      <c r="T452" s="229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0" t="s">
        <v>150</v>
      </c>
      <c r="AT452" s="230" t="s">
        <v>231</v>
      </c>
      <c r="AU452" s="230" t="s">
        <v>85</v>
      </c>
      <c r="AY452" s="18" t="s">
        <v>121</v>
      </c>
      <c r="BE452" s="231">
        <f>IF(N452="základní",J452,0)</f>
        <v>0</v>
      </c>
      <c r="BF452" s="231">
        <f>IF(N452="snížená",J452,0)</f>
        <v>0</v>
      </c>
      <c r="BG452" s="231">
        <f>IF(N452="zákl. přenesená",J452,0)</f>
        <v>0</v>
      </c>
      <c r="BH452" s="231">
        <f>IF(N452="sníž. přenesená",J452,0)</f>
        <v>0</v>
      </c>
      <c r="BI452" s="231">
        <f>IF(N452="nulová",J452,0)</f>
        <v>0</v>
      </c>
      <c r="BJ452" s="18" t="s">
        <v>83</v>
      </c>
      <c r="BK452" s="231">
        <f>ROUND(I452*H452,2)</f>
        <v>0</v>
      </c>
      <c r="BL452" s="18" t="s">
        <v>128</v>
      </c>
      <c r="BM452" s="230" t="s">
        <v>593</v>
      </c>
    </row>
    <row r="453" s="2" customFormat="1" ht="37.8" customHeight="1">
      <c r="A453" s="39"/>
      <c r="B453" s="40"/>
      <c r="C453" s="219" t="s">
        <v>594</v>
      </c>
      <c r="D453" s="219" t="s">
        <v>123</v>
      </c>
      <c r="E453" s="220" t="s">
        <v>595</v>
      </c>
      <c r="F453" s="221" t="s">
        <v>596</v>
      </c>
      <c r="G453" s="222" t="s">
        <v>409</v>
      </c>
      <c r="H453" s="223">
        <v>1</v>
      </c>
      <c r="I453" s="224"/>
      <c r="J453" s="225">
        <f>ROUND(I453*H453,2)</f>
        <v>0</v>
      </c>
      <c r="K453" s="221" t="s">
        <v>127</v>
      </c>
      <c r="L453" s="45"/>
      <c r="M453" s="226" t="s">
        <v>1</v>
      </c>
      <c r="N453" s="227" t="s">
        <v>41</v>
      </c>
      <c r="O453" s="92"/>
      <c r="P453" s="228">
        <f>O453*H453</f>
        <v>0</v>
      </c>
      <c r="Q453" s="228">
        <v>0</v>
      </c>
      <c r="R453" s="228">
        <f>Q453*H453</f>
        <v>0</v>
      </c>
      <c r="S453" s="228">
        <v>0</v>
      </c>
      <c r="T453" s="229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0" t="s">
        <v>128</v>
      </c>
      <c r="AT453" s="230" t="s">
        <v>123</v>
      </c>
      <c r="AU453" s="230" t="s">
        <v>85</v>
      </c>
      <c r="AY453" s="18" t="s">
        <v>121</v>
      </c>
      <c r="BE453" s="231">
        <f>IF(N453="základní",J453,0)</f>
        <v>0</v>
      </c>
      <c r="BF453" s="231">
        <f>IF(N453="snížená",J453,0)</f>
        <v>0</v>
      </c>
      <c r="BG453" s="231">
        <f>IF(N453="zákl. přenesená",J453,0)</f>
        <v>0</v>
      </c>
      <c r="BH453" s="231">
        <f>IF(N453="sníž. přenesená",J453,0)</f>
        <v>0</v>
      </c>
      <c r="BI453" s="231">
        <f>IF(N453="nulová",J453,0)</f>
        <v>0</v>
      </c>
      <c r="BJ453" s="18" t="s">
        <v>83</v>
      </c>
      <c r="BK453" s="231">
        <f>ROUND(I453*H453,2)</f>
        <v>0</v>
      </c>
      <c r="BL453" s="18" t="s">
        <v>128</v>
      </c>
      <c r="BM453" s="230" t="s">
        <v>597</v>
      </c>
    </row>
    <row r="454" s="2" customFormat="1" ht="33" customHeight="1">
      <c r="A454" s="39"/>
      <c r="B454" s="40"/>
      <c r="C454" s="280" t="s">
        <v>414</v>
      </c>
      <c r="D454" s="280" t="s">
        <v>231</v>
      </c>
      <c r="E454" s="281" t="s">
        <v>598</v>
      </c>
      <c r="F454" s="282" t="s">
        <v>599</v>
      </c>
      <c r="G454" s="283" t="s">
        <v>409</v>
      </c>
      <c r="H454" s="284">
        <v>1</v>
      </c>
      <c r="I454" s="285"/>
      <c r="J454" s="286">
        <f>ROUND(I454*H454,2)</f>
        <v>0</v>
      </c>
      <c r="K454" s="282" t="s">
        <v>1</v>
      </c>
      <c r="L454" s="287"/>
      <c r="M454" s="288" t="s">
        <v>1</v>
      </c>
      <c r="N454" s="289" t="s">
        <v>41</v>
      </c>
      <c r="O454" s="92"/>
      <c r="P454" s="228">
        <f>O454*H454</f>
        <v>0</v>
      </c>
      <c r="Q454" s="228">
        <v>0</v>
      </c>
      <c r="R454" s="228">
        <f>Q454*H454</f>
        <v>0</v>
      </c>
      <c r="S454" s="228">
        <v>0</v>
      </c>
      <c r="T454" s="229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0" t="s">
        <v>150</v>
      </c>
      <c r="AT454" s="230" t="s">
        <v>231</v>
      </c>
      <c r="AU454" s="230" t="s">
        <v>85</v>
      </c>
      <c r="AY454" s="18" t="s">
        <v>121</v>
      </c>
      <c r="BE454" s="231">
        <f>IF(N454="základní",J454,0)</f>
        <v>0</v>
      </c>
      <c r="BF454" s="231">
        <f>IF(N454="snížená",J454,0)</f>
        <v>0</v>
      </c>
      <c r="BG454" s="231">
        <f>IF(N454="zákl. přenesená",J454,0)</f>
        <v>0</v>
      </c>
      <c r="BH454" s="231">
        <f>IF(N454="sníž. přenesená",J454,0)</f>
        <v>0</v>
      </c>
      <c r="BI454" s="231">
        <f>IF(N454="nulová",J454,0)</f>
        <v>0</v>
      </c>
      <c r="BJ454" s="18" t="s">
        <v>83</v>
      </c>
      <c r="BK454" s="231">
        <f>ROUND(I454*H454,2)</f>
        <v>0</v>
      </c>
      <c r="BL454" s="18" t="s">
        <v>128</v>
      </c>
      <c r="BM454" s="230" t="s">
        <v>600</v>
      </c>
    </row>
    <row r="455" s="2" customFormat="1">
      <c r="A455" s="39"/>
      <c r="B455" s="40"/>
      <c r="C455" s="41"/>
      <c r="D455" s="234" t="s">
        <v>168</v>
      </c>
      <c r="E455" s="41"/>
      <c r="F455" s="265" t="s">
        <v>601</v>
      </c>
      <c r="G455" s="41"/>
      <c r="H455" s="41"/>
      <c r="I455" s="266"/>
      <c r="J455" s="41"/>
      <c r="K455" s="41"/>
      <c r="L455" s="45"/>
      <c r="M455" s="267"/>
      <c r="N455" s="268"/>
      <c r="O455" s="92"/>
      <c r="P455" s="92"/>
      <c r="Q455" s="92"/>
      <c r="R455" s="92"/>
      <c r="S455" s="92"/>
      <c r="T455" s="93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168</v>
      </c>
      <c r="AU455" s="18" t="s">
        <v>85</v>
      </c>
    </row>
    <row r="456" s="2" customFormat="1" ht="44.25" customHeight="1">
      <c r="A456" s="39"/>
      <c r="B456" s="40"/>
      <c r="C456" s="219" t="s">
        <v>602</v>
      </c>
      <c r="D456" s="219" t="s">
        <v>123</v>
      </c>
      <c r="E456" s="220" t="s">
        <v>603</v>
      </c>
      <c r="F456" s="221" t="s">
        <v>604</v>
      </c>
      <c r="G456" s="222" t="s">
        <v>409</v>
      </c>
      <c r="H456" s="223">
        <v>1</v>
      </c>
      <c r="I456" s="224"/>
      <c r="J456" s="225">
        <f>ROUND(I456*H456,2)</f>
        <v>0</v>
      </c>
      <c r="K456" s="221" t="s">
        <v>127</v>
      </c>
      <c r="L456" s="45"/>
      <c r="M456" s="226" t="s">
        <v>1</v>
      </c>
      <c r="N456" s="227" t="s">
        <v>41</v>
      </c>
      <c r="O456" s="92"/>
      <c r="P456" s="228">
        <f>O456*H456</f>
        <v>0</v>
      </c>
      <c r="Q456" s="228">
        <v>0</v>
      </c>
      <c r="R456" s="228">
        <f>Q456*H456</f>
        <v>0</v>
      </c>
      <c r="S456" s="228">
        <v>0</v>
      </c>
      <c r="T456" s="229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0" t="s">
        <v>128</v>
      </c>
      <c r="AT456" s="230" t="s">
        <v>123</v>
      </c>
      <c r="AU456" s="230" t="s">
        <v>85</v>
      </c>
      <c r="AY456" s="18" t="s">
        <v>121</v>
      </c>
      <c r="BE456" s="231">
        <f>IF(N456="základní",J456,0)</f>
        <v>0</v>
      </c>
      <c r="BF456" s="231">
        <f>IF(N456="snížená",J456,0)</f>
        <v>0</v>
      </c>
      <c r="BG456" s="231">
        <f>IF(N456="zákl. přenesená",J456,0)</f>
        <v>0</v>
      </c>
      <c r="BH456" s="231">
        <f>IF(N456="sníž. přenesená",J456,0)</f>
        <v>0</v>
      </c>
      <c r="BI456" s="231">
        <f>IF(N456="nulová",J456,0)</f>
        <v>0</v>
      </c>
      <c r="BJ456" s="18" t="s">
        <v>83</v>
      </c>
      <c r="BK456" s="231">
        <f>ROUND(I456*H456,2)</f>
        <v>0</v>
      </c>
      <c r="BL456" s="18" t="s">
        <v>128</v>
      </c>
      <c r="BM456" s="230" t="s">
        <v>605</v>
      </c>
    </row>
    <row r="457" s="2" customFormat="1" ht="24.15" customHeight="1">
      <c r="A457" s="39"/>
      <c r="B457" s="40"/>
      <c r="C457" s="280" t="s">
        <v>417</v>
      </c>
      <c r="D457" s="280" t="s">
        <v>231</v>
      </c>
      <c r="E457" s="281" t="s">
        <v>606</v>
      </c>
      <c r="F457" s="282" t="s">
        <v>607</v>
      </c>
      <c r="G457" s="283" t="s">
        <v>409</v>
      </c>
      <c r="H457" s="284">
        <v>1</v>
      </c>
      <c r="I457" s="285"/>
      <c r="J457" s="286">
        <f>ROUND(I457*H457,2)</f>
        <v>0</v>
      </c>
      <c r="K457" s="282" t="s">
        <v>127</v>
      </c>
      <c r="L457" s="287"/>
      <c r="M457" s="288" t="s">
        <v>1</v>
      </c>
      <c r="N457" s="289" t="s">
        <v>41</v>
      </c>
      <c r="O457" s="92"/>
      <c r="P457" s="228">
        <f>O457*H457</f>
        <v>0</v>
      </c>
      <c r="Q457" s="228">
        <v>0</v>
      </c>
      <c r="R457" s="228">
        <f>Q457*H457</f>
        <v>0</v>
      </c>
      <c r="S457" s="228">
        <v>0</v>
      </c>
      <c r="T457" s="229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0" t="s">
        <v>150</v>
      </c>
      <c r="AT457" s="230" t="s">
        <v>231</v>
      </c>
      <c r="AU457" s="230" t="s">
        <v>85</v>
      </c>
      <c r="AY457" s="18" t="s">
        <v>121</v>
      </c>
      <c r="BE457" s="231">
        <f>IF(N457="základní",J457,0)</f>
        <v>0</v>
      </c>
      <c r="BF457" s="231">
        <f>IF(N457="snížená",J457,0)</f>
        <v>0</v>
      </c>
      <c r="BG457" s="231">
        <f>IF(N457="zákl. přenesená",J457,0)</f>
        <v>0</v>
      </c>
      <c r="BH457" s="231">
        <f>IF(N457="sníž. přenesená",J457,0)</f>
        <v>0</v>
      </c>
      <c r="BI457" s="231">
        <f>IF(N457="nulová",J457,0)</f>
        <v>0</v>
      </c>
      <c r="BJ457" s="18" t="s">
        <v>83</v>
      </c>
      <c r="BK457" s="231">
        <f>ROUND(I457*H457,2)</f>
        <v>0</v>
      </c>
      <c r="BL457" s="18" t="s">
        <v>128</v>
      </c>
      <c r="BM457" s="230" t="s">
        <v>608</v>
      </c>
    </row>
    <row r="458" s="2" customFormat="1" ht="24.15" customHeight="1">
      <c r="A458" s="39"/>
      <c r="B458" s="40"/>
      <c r="C458" s="280" t="s">
        <v>609</v>
      </c>
      <c r="D458" s="280" t="s">
        <v>231</v>
      </c>
      <c r="E458" s="281" t="s">
        <v>610</v>
      </c>
      <c r="F458" s="282" t="s">
        <v>611</v>
      </c>
      <c r="G458" s="283" t="s">
        <v>409</v>
      </c>
      <c r="H458" s="284">
        <v>1</v>
      </c>
      <c r="I458" s="285"/>
      <c r="J458" s="286">
        <f>ROUND(I458*H458,2)</f>
        <v>0</v>
      </c>
      <c r="K458" s="282" t="s">
        <v>1</v>
      </c>
      <c r="L458" s="287"/>
      <c r="M458" s="288" t="s">
        <v>1</v>
      </c>
      <c r="N458" s="289" t="s">
        <v>41</v>
      </c>
      <c r="O458" s="92"/>
      <c r="P458" s="228">
        <f>O458*H458</f>
        <v>0</v>
      </c>
      <c r="Q458" s="228">
        <v>0</v>
      </c>
      <c r="R458" s="228">
        <f>Q458*H458</f>
        <v>0</v>
      </c>
      <c r="S458" s="228">
        <v>0</v>
      </c>
      <c r="T458" s="229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0" t="s">
        <v>150</v>
      </c>
      <c r="AT458" s="230" t="s">
        <v>231</v>
      </c>
      <c r="AU458" s="230" t="s">
        <v>85</v>
      </c>
      <c r="AY458" s="18" t="s">
        <v>121</v>
      </c>
      <c r="BE458" s="231">
        <f>IF(N458="základní",J458,0)</f>
        <v>0</v>
      </c>
      <c r="BF458" s="231">
        <f>IF(N458="snížená",J458,0)</f>
        <v>0</v>
      </c>
      <c r="BG458" s="231">
        <f>IF(N458="zákl. přenesená",J458,0)</f>
        <v>0</v>
      </c>
      <c r="BH458" s="231">
        <f>IF(N458="sníž. přenesená",J458,0)</f>
        <v>0</v>
      </c>
      <c r="BI458" s="231">
        <f>IF(N458="nulová",J458,0)</f>
        <v>0</v>
      </c>
      <c r="BJ458" s="18" t="s">
        <v>83</v>
      </c>
      <c r="BK458" s="231">
        <f>ROUND(I458*H458,2)</f>
        <v>0</v>
      </c>
      <c r="BL458" s="18" t="s">
        <v>128</v>
      </c>
      <c r="BM458" s="230" t="s">
        <v>612</v>
      </c>
    </row>
    <row r="459" s="2" customFormat="1" ht="37.8" customHeight="1">
      <c r="A459" s="39"/>
      <c r="B459" s="40"/>
      <c r="C459" s="219" t="s">
        <v>421</v>
      </c>
      <c r="D459" s="219" t="s">
        <v>123</v>
      </c>
      <c r="E459" s="220" t="s">
        <v>613</v>
      </c>
      <c r="F459" s="221" t="s">
        <v>614</v>
      </c>
      <c r="G459" s="222" t="s">
        <v>409</v>
      </c>
      <c r="H459" s="223">
        <v>1</v>
      </c>
      <c r="I459" s="224"/>
      <c r="J459" s="225">
        <f>ROUND(I459*H459,2)</f>
        <v>0</v>
      </c>
      <c r="K459" s="221" t="s">
        <v>127</v>
      </c>
      <c r="L459" s="45"/>
      <c r="M459" s="226" t="s">
        <v>1</v>
      </c>
      <c r="N459" s="227" t="s">
        <v>41</v>
      </c>
      <c r="O459" s="92"/>
      <c r="P459" s="228">
        <f>O459*H459</f>
        <v>0</v>
      </c>
      <c r="Q459" s="228">
        <v>0</v>
      </c>
      <c r="R459" s="228">
        <f>Q459*H459</f>
        <v>0</v>
      </c>
      <c r="S459" s="228">
        <v>0</v>
      </c>
      <c r="T459" s="229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0" t="s">
        <v>128</v>
      </c>
      <c r="AT459" s="230" t="s">
        <v>123</v>
      </c>
      <c r="AU459" s="230" t="s">
        <v>85</v>
      </c>
      <c r="AY459" s="18" t="s">
        <v>121</v>
      </c>
      <c r="BE459" s="231">
        <f>IF(N459="základní",J459,0)</f>
        <v>0</v>
      </c>
      <c r="BF459" s="231">
        <f>IF(N459="snížená",J459,0)</f>
        <v>0</v>
      </c>
      <c r="BG459" s="231">
        <f>IF(N459="zákl. přenesená",J459,0)</f>
        <v>0</v>
      </c>
      <c r="BH459" s="231">
        <f>IF(N459="sníž. přenesená",J459,0)</f>
        <v>0</v>
      </c>
      <c r="BI459" s="231">
        <f>IF(N459="nulová",J459,0)</f>
        <v>0</v>
      </c>
      <c r="BJ459" s="18" t="s">
        <v>83</v>
      </c>
      <c r="BK459" s="231">
        <f>ROUND(I459*H459,2)</f>
        <v>0</v>
      </c>
      <c r="BL459" s="18" t="s">
        <v>128</v>
      </c>
      <c r="BM459" s="230" t="s">
        <v>615</v>
      </c>
    </row>
    <row r="460" s="2" customFormat="1" ht="33" customHeight="1">
      <c r="A460" s="39"/>
      <c r="B460" s="40"/>
      <c r="C460" s="280" t="s">
        <v>616</v>
      </c>
      <c r="D460" s="280" t="s">
        <v>231</v>
      </c>
      <c r="E460" s="281" t="s">
        <v>617</v>
      </c>
      <c r="F460" s="282" t="s">
        <v>618</v>
      </c>
      <c r="G460" s="283" t="s">
        <v>409</v>
      </c>
      <c r="H460" s="284">
        <v>1</v>
      </c>
      <c r="I460" s="285"/>
      <c r="J460" s="286">
        <f>ROUND(I460*H460,2)</f>
        <v>0</v>
      </c>
      <c r="K460" s="282" t="s">
        <v>1</v>
      </c>
      <c r="L460" s="287"/>
      <c r="M460" s="288" t="s">
        <v>1</v>
      </c>
      <c r="N460" s="289" t="s">
        <v>41</v>
      </c>
      <c r="O460" s="92"/>
      <c r="P460" s="228">
        <f>O460*H460</f>
        <v>0</v>
      </c>
      <c r="Q460" s="228">
        <v>0</v>
      </c>
      <c r="R460" s="228">
        <f>Q460*H460</f>
        <v>0</v>
      </c>
      <c r="S460" s="228">
        <v>0</v>
      </c>
      <c r="T460" s="229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0" t="s">
        <v>150</v>
      </c>
      <c r="AT460" s="230" t="s">
        <v>231</v>
      </c>
      <c r="AU460" s="230" t="s">
        <v>85</v>
      </c>
      <c r="AY460" s="18" t="s">
        <v>121</v>
      </c>
      <c r="BE460" s="231">
        <f>IF(N460="základní",J460,0)</f>
        <v>0</v>
      </c>
      <c r="BF460" s="231">
        <f>IF(N460="snížená",J460,0)</f>
        <v>0</v>
      </c>
      <c r="BG460" s="231">
        <f>IF(N460="zákl. přenesená",J460,0)</f>
        <v>0</v>
      </c>
      <c r="BH460" s="231">
        <f>IF(N460="sníž. přenesená",J460,0)</f>
        <v>0</v>
      </c>
      <c r="BI460" s="231">
        <f>IF(N460="nulová",J460,0)</f>
        <v>0</v>
      </c>
      <c r="BJ460" s="18" t="s">
        <v>83</v>
      </c>
      <c r="BK460" s="231">
        <f>ROUND(I460*H460,2)</f>
        <v>0</v>
      </c>
      <c r="BL460" s="18" t="s">
        <v>128</v>
      </c>
      <c r="BM460" s="230" t="s">
        <v>619</v>
      </c>
    </row>
    <row r="461" s="2" customFormat="1">
      <c r="A461" s="39"/>
      <c r="B461" s="40"/>
      <c r="C461" s="41"/>
      <c r="D461" s="234" t="s">
        <v>168</v>
      </c>
      <c r="E461" s="41"/>
      <c r="F461" s="265" t="s">
        <v>620</v>
      </c>
      <c r="G461" s="41"/>
      <c r="H461" s="41"/>
      <c r="I461" s="266"/>
      <c r="J461" s="41"/>
      <c r="K461" s="41"/>
      <c r="L461" s="45"/>
      <c r="M461" s="267"/>
      <c r="N461" s="268"/>
      <c r="O461" s="92"/>
      <c r="P461" s="92"/>
      <c r="Q461" s="92"/>
      <c r="R461" s="92"/>
      <c r="S461" s="92"/>
      <c r="T461" s="93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168</v>
      </c>
      <c r="AU461" s="18" t="s">
        <v>85</v>
      </c>
    </row>
    <row r="462" s="2" customFormat="1" ht="44.25" customHeight="1">
      <c r="A462" s="39"/>
      <c r="B462" s="40"/>
      <c r="C462" s="219" t="s">
        <v>424</v>
      </c>
      <c r="D462" s="219" t="s">
        <v>123</v>
      </c>
      <c r="E462" s="220" t="s">
        <v>621</v>
      </c>
      <c r="F462" s="221" t="s">
        <v>622</v>
      </c>
      <c r="G462" s="222" t="s">
        <v>409</v>
      </c>
      <c r="H462" s="223">
        <v>5</v>
      </c>
      <c r="I462" s="224"/>
      <c r="J462" s="225">
        <f>ROUND(I462*H462,2)</f>
        <v>0</v>
      </c>
      <c r="K462" s="221" t="s">
        <v>127</v>
      </c>
      <c r="L462" s="45"/>
      <c r="M462" s="226" t="s">
        <v>1</v>
      </c>
      <c r="N462" s="227" t="s">
        <v>41</v>
      </c>
      <c r="O462" s="92"/>
      <c r="P462" s="228">
        <f>O462*H462</f>
        <v>0</v>
      </c>
      <c r="Q462" s="228">
        <v>0</v>
      </c>
      <c r="R462" s="228">
        <f>Q462*H462</f>
        <v>0</v>
      </c>
      <c r="S462" s="228">
        <v>0</v>
      </c>
      <c r="T462" s="229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0" t="s">
        <v>128</v>
      </c>
      <c r="AT462" s="230" t="s">
        <v>123</v>
      </c>
      <c r="AU462" s="230" t="s">
        <v>85</v>
      </c>
      <c r="AY462" s="18" t="s">
        <v>121</v>
      </c>
      <c r="BE462" s="231">
        <f>IF(N462="základní",J462,0)</f>
        <v>0</v>
      </c>
      <c r="BF462" s="231">
        <f>IF(N462="snížená",J462,0)</f>
        <v>0</v>
      </c>
      <c r="BG462" s="231">
        <f>IF(N462="zákl. přenesená",J462,0)</f>
        <v>0</v>
      </c>
      <c r="BH462" s="231">
        <f>IF(N462="sníž. přenesená",J462,0)</f>
        <v>0</v>
      </c>
      <c r="BI462" s="231">
        <f>IF(N462="nulová",J462,0)</f>
        <v>0</v>
      </c>
      <c r="BJ462" s="18" t="s">
        <v>83</v>
      </c>
      <c r="BK462" s="231">
        <f>ROUND(I462*H462,2)</f>
        <v>0</v>
      </c>
      <c r="BL462" s="18" t="s">
        <v>128</v>
      </c>
      <c r="BM462" s="230" t="s">
        <v>623</v>
      </c>
    </row>
    <row r="463" s="2" customFormat="1" ht="24.15" customHeight="1">
      <c r="A463" s="39"/>
      <c r="B463" s="40"/>
      <c r="C463" s="280" t="s">
        <v>624</v>
      </c>
      <c r="D463" s="280" t="s">
        <v>231</v>
      </c>
      <c r="E463" s="281" t="s">
        <v>625</v>
      </c>
      <c r="F463" s="282" t="s">
        <v>626</v>
      </c>
      <c r="G463" s="283" t="s">
        <v>409</v>
      </c>
      <c r="H463" s="284">
        <v>5</v>
      </c>
      <c r="I463" s="285"/>
      <c r="J463" s="286">
        <f>ROUND(I463*H463,2)</f>
        <v>0</v>
      </c>
      <c r="K463" s="282" t="s">
        <v>127</v>
      </c>
      <c r="L463" s="287"/>
      <c r="M463" s="288" t="s">
        <v>1</v>
      </c>
      <c r="N463" s="289" t="s">
        <v>41</v>
      </c>
      <c r="O463" s="92"/>
      <c r="P463" s="228">
        <f>O463*H463</f>
        <v>0</v>
      </c>
      <c r="Q463" s="228">
        <v>0</v>
      </c>
      <c r="R463" s="228">
        <f>Q463*H463</f>
        <v>0</v>
      </c>
      <c r="S463" s="228">
        <v>0</v>
      </c>
      <c r="T463" s="229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30" t="s">
        <v>150</v>
      </c>
      <c r="AT463" s="230" t="s">
        <v>231</v>
      </c>
      <c r="AU463" s="230" t="s">
        <v>85</v>
      </c>
      <c r="AY463" s="18" t="s">
        <v>121</v>
      </c>
      <c r="BE463" s="231">
        <f>IF(N463="základní",J463,0)</f>
        <v>0</v>
      </c>
      <c r="BF463" s="231">
        <f>IF(N463="snížená",J463,0)</f>
        <v>0</v>
      </c>
      <c r="BG463" s="231">
        <f>IF(N463="zákl. přenesená",J463,0)</f>
        <v>0</v>
      </c>
      <c r="BH463" s="231">
        <f>IF(N463="sníž. přenesená",J463,0)</f>
        <v>0</v>
      </c>
      <c r="BI463" s="231">
        <f>IF(N463="nulová",J463,0)</f>
        <v>0</v>
      </c>
      <c r="BJ463" s="18" t="s">
        <v>83</v>
      </c>
      <c r="BK463" s="231">
        <f>ROUND(I463*H463,2)</f>
        <v>0</v>
      </c>
      <c r="BL463" s="18" t="s">
        <v>128</v>
      </c>
      <c r="BM463" s="230" t="s">
        <v>627</v>
      </c>
    </row>
    <row r="464" s="2" customFormat="1" ht="24.15" customHeight="1">
      <c r="A464" s="39"/>
      <c r="B464" s="40"/>
      <c r="C464" s="280" t="s">
        <v>428</v>
      </c>
      <c r="D464" s="280" t="s">
        <v>231</v>
      </c>
      <c r="E464" s="281" t="s">
        <v>628</v>
      </c>
      <c r="F464" s="282" t="s">
        <v>611</v>
      </c>
      <c r="G464" s="283" t="s">
        <v>409</v>
      </c>
      <c r="H464" s="284">
        <v>5</v>
      </c>
      <c r="I464" s="285"/>
      <c r="J464" s="286">
        <f>ROUND(I464*H464,2)</f>
        <v>0</v>
      </c>
      <c r="K464" s="282" t="s">
        <v>1</v>
      </c>
      <c r="L464" s="287"/>
      <c r="M464" s="288" t="s">
        <v>1</v>
      </c>
      <c r="N464" s="289" t="s">
        <v>41</v>
      </c>
      <c r="O464" s="92"/>
      <c r="P464" s="228">
        <f>O464*H464</f>
        <v>0</v>
      </c>
      <c r="Q464" s="228">
        <v>0</v>
      </c>
      <c r="R464" s="228">
        <f>Q464*H464</f>
        <v>0</v>
      </c>
      <c r="S464" s="228">
        <v>0</v>
      </c>
      <c r="T464" s="229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0" t="s">
        <v>150</v>
      </c>
      <c r="AT464" s="230" t="s">
        <v>231</v>
      </c>
      <c r="AU464" s="230" t="s">
        <v>85</v>
      </c>
      <c r="AY464" s="18" t="s">
        <v>121</v>
      </c>
      <c r="BE464" s="231">
        <f>IF(N464="základní",J464,0)</f>
        <v>0</v>
      </c>
      <c r="BF464" s="231">
        <f>IF(N464="snížená",J464,0)</f>
        <v>0</v>
      </c>
      <c r="BG464" s="231">
        <f>IF(N464="zákl. přenesená",J464,0)</f>
        <v>0</v>
      </c>
      <c r="BH464" s="231">
        <f>IF(N464="sníž. přenesená",J464,0)</f>
        <v>0</v>
      </c>
      <c r="BI464" s="231">
        <f>IF(N464="nulová",J464,0)</f>
        <v>0</v>
      </c>
      <c r="BJ464" s="18" t="s">
        <v>83</v>
      </c>
      <c r="BK464" s="231">
        <f>ROUND(I464*H464,2)</f>
        <v>0</v>
      </c>
      <c r="BL464" s="18" t="s">
        <v>128</v>
      </c>
      <c r="BM464" s="230" t="s">
        <v>629</v>
      </c>
    </row>
    <row r="465" s="2" customFormat="1" ht="37.8" customHeight="1">
      <c r="A465" s="39"/>
      <c r="B465" s="40"/>
      <c r="C465" s="219" t="s">
        <v>630</v>
      </c>
      <c r="D465" s="219" t="s">
        <v>123</v>
      </c>
      <c r="E465" s="220" t="s">
        <v>631</v>
      </c>
      <c r="F465" s="221" t="s">
        <v>632</v>
      </c>
      <c r="G465" s="222" t="s">
        <v>409</v>
      </c>
      <c r="H465" s="223">
        <v>1</v>
      </c>
      <c r="I465" s="224"/>
      <c r="J465" s="225">
        <f>ROUND(I465*H465,2)</f>
        <v>0</v>
      </c>
      <c r="K465" s="221" t="s">
        <v>127</v>
      </c>
      <c r="L465" s="45"/>
      <c r="M465" s="226" t="s">
        <v>1</v>
      </c>
      <c r="N465" s="227" t="s">
        <v>41</v>
      </c>
      <c r="O465" s="92"/>
      <c r="P465" s="228">
        <f>O465*H465</f>
        <v>0</v>
      </c>
      <c r="Q465" s="228">
        <v>0</v>
      </c>
      <c r="R465" s="228">
        <f>Q465*H465</f>
        <v>0</v>
      </c>
      <c r="S465" s="228">
        <v>0</v>
      </c>
      <c r="T465" s="229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0" t="s">
        <v>128</v>
      </c>
      <c r="AT465" s="230" t="s">
        <v>123</v>
      </c>
      <c r="AU465" s="230" t="s">
        <v>85</v>
      </c>
      <c r="AY465" s="18" t="s">
        <v>121</v>
      </c>
      <c r="BE465" s="231">
        <f>IF(N465="základní",J465,0)</f>
        <v>0</v>
      </c>
      <c r="BF465" s="231">
        <f>IF(N465="snížená",J465,0)</f>
        <v>0</v>
      </c>
      <c r="BG465" s="231">
        <f>IF(N465="zákl. přenesená",J465,0)</f>
        <v>0</v>
      </c>
      <c r="BH465" s="231">
        <f>IF(N465="sníž. přenesená",J465,0)</f>
        <v>0</v>
      </c>
      <c r="BI465" s="231">
        <f>IF(N465="nulová",J465,0)</f>
        <v>0</v>
      </c>
      <c r="BJ465" s="18" t="s">
        <v>83</v>
      </c>
      <c r="BK465" s="231">
        <f>ROUND(I465*H465,2)</f>
        <v>0</v>
      </c>
      <c r="BL465" s="18" t="s">
        <v>128</v>
      </c>
      <c r="BM465" s="230" t="s">
        <v>633</v>
      </c>
    </row>
    <row r="466" s="2" customFormat="1" ht="24.15" customHeight="1">
      <c r="A466" s="39"/>
      <c r="B466" s="40"/>
      <c r="C466" s="280" t="s">
        <v>431</v>
      </c>
      <c r="D466" s="280" t="s">
        <v>231</v>
      </c>
      <c r="E466" s="281" t="s">
        <v>634</v>
      </c>
      <c r="F466" s="282" t="s">
        <v>635</v>
      </c>
      <c r="G466" s="283" t="s">
        <v>409</v>
      </c>
      <c r="H466" s="284">
        <v>1</v>
      </c>
      <c r="I466" s="285"/>
      <c r="J466" s="286">
        <f>ROUND(I466*H466,2)</f>
        <v>0</v>
      </c>
      <c r="K466" s="282" t="s">
        <v>1</v>
      </c>
      <c r="L466" s="287"/>
      <c r="M466" s="288" t="s">
        <v>1</v>
      </c>
      <c r="N466" s="289" t="s">
        <v>41</v>
      </c>
      <c r="O466" s="92"/>
      <c r="P466" s="228">
        <f>O466*H466</f>
        <v>0</v>
      </c>
      <c r="Q466" s="228">
        <v>0</v>
      </c>
      <c r="R466" s="228">
        <f>Q466*H466</f>
        <v>0</v>
      </c>
      <c r="S466" s="228">
        <v>0</v>
      </c>
      <c r="T466" s="229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0" t="s">
        <v>150</v>
      </c>
      <c r="AT466" s="230" t="s">
        <v>231</v>
      </c>
      <c r="AU466" s="230" t="s">
        <v>85</v>
      </c>
      <c r="AY466" s="18" t="s">
        <v>121</v>
      </c>
      <c r="BE466" s="231">
        <f>IF(N466="základní",J466,0)</f>
        <v>0</v>
      </c>
      <c r="BF466" s="231">
        <f>IF(N466="snížená",J466,0)</f>
        <v>0</v>
      </c>
      <c r="BG466" s="231">
        <f>IF(N466="zákl. přenesená",J466,0)</f>
        <v>0</v>
      </c>
      <c r="BH466" s="231">
        <f>IF(N466="sníž. přenesená",J466,0)</f>
        <v>0</v>
      </c>
      <c r="BI466" s="231">
        <f>IF(N466="nulová",J466,0)</f>
        <v>0</v>
      </c>
      <c r="BJ466" s="18" t="s">
        <v>83</v>
      </c>
      <c r="BK466" s="231">
        <f>ROUND(I466*H466,2)</f>
        <v>0</v>
      </c>
      <c r="BL466" s="18" t="s">
        <v>128</v>
      </c>
      <c r="BM466" s="230" t="s">
        <v>636</v>
      </c>
    </row>
    <row r="467" s="2" customFormat="1" ht="16.5" customHeight="1">
      <c r="A467" s="39"/>
      <c r="B467" s="40"/>
      <c r="C467" s="280" t="s">
        <v>637</v>
      </c>
      <c r="D467" s="280" t="s">
        <v>231</v>
      </c>
      <c r="E467" s="281" t="s">
        <v>638</v>
      </c>
      <c r="F467" s="282" t="s">
        <v>639</v>
      </c>
      <c r="G467" s="283" t="s">
        <v>409</v>
      </c>
      <c r="H467" s="284">
        <v>1</v>
      </c>
      <c r="I467" s="285"/>
      <c r="J467" s="286">
        <f>ROUND(I467*H467,2)</f>
        <v>0</v>
      </c>
      <c r="K467" s="282" t="s">
        <v>1</v>
      </c>
      <c r="L467" s="287"/>
      <c r="M467" s="288" t="s">
        <v>1</v>
      </c>
      <c r="N467" s="289" t="s">
        <v>41</v>
      </c>
      <c r="O467" s="92"/>
      <c r="P467" s="228">
        <f>O467*H467</f>
        <v>0</v>
      </c>
      <c r="Q467" s="228">
        <v>0</v>
      </c>
      <c r="R467" s="228">
        <f>Q467*H467</f>
        <v>0</v>
      </c>
      <c r="S467" s="228">
        <v>0</v>
      </c>
      <c r="T467" s="229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0" t="s">
        <v>150</v>
      </c>
      <c r="AT467" s="230" t="s">
        <v>231</v>
      </c>
      <c r="AU467" s="230" t="s">
        <v>85</v>
      </c>
      <c r="AY467" s="18" t="s">
        <v>121</v>
      </c>
      <c r="BE467" s="231">
        <f>IF(N467="základní",J467,0)</f>
        <v>0</v>
      </c>
      <c r="BF467" s="231">
        <f>IF(N467="snížená",J467,0)</f>
        <v>0</v>
      </c>
      <c r="BG467" s="231">
        <f>IF(N467="zákl. přenesená",J467,0)</f>
        <v>0</v>
      </c>
      <c r="BH467" s="231">
        <f>IF(N467="sníž. přenesená",J467,0)</f>
        <v>0</v>
      </c>
      <c r="BI467" s="231">
        <f>IF(N467="nulová",J467,0)</f>
        <v>0</v>
      </c>
      <c r="BJ467" s="18" t="s">
        <v>83</v>
      </c>
      <c r="BK467" s="231">
        <f>ROUND(I467*H467,2)</f>
        <v>0</v>
      </c>
      <c r="BL467" s="18" t="s">
        <v>128</v>
      </c>
      <c r="BM467" s="230" t="s">
        <v>640</v>
      </c>
    </row>
    <row r="468" s="2" customFormat="1" ht="44.25" customHeight="1">
      <c r="A468" s="39"/>
      <c r="B468" s="40"/>
      <c r="C468" s="219" t="s">
        <v>435</v>
      </c>
      <c r="D468" s="219" t="s">
        <v>123</v>
      </c>
      <c r="E468" s="220" t="s">
        <v>641</v>
      </c>
      <c r="F468" s="221" t="s">
        <v>642</v>
      </c>
      <c r="G468" s="222" t="s">
        <v>409</v>
      </c>
      <c r="H468" s="223">
        <v>2</v>
      </c>
      <c r="I468" s="224"/>
      <c r="J468" s="225">
        <f>ROUND(I468*H468,2)</f>
        <v>0</v>
      </c>
      <c r="K468" s="221" t="s">
        <v>127</v>
      </c>
      <c r="L468" s="45"/>
      <c r="M468" s="226" t="s">
        <v>1</v>
      </c>
      <c r="N468" s="227" t="s">
        <v>41</v>
      </c>
      <c r="O468" s="92"/>
      <c r="P468" s="228">
        <f>O468*H468</f>
        <v>0</v>
      </c>
      <c r="Q468" s="228">
        <v>0</v>
      </c>
      <c r="R468" s="228">
        <f>Q468*H468</f>
        <v>0</v>
      </c>
      <c r="S468" s="228">
        <v>0</v>
      </c>
      <c r="T468" s="229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0" t="s">
        <v>128</v>
      </c>
      <c r="AT468" s="230" t="s">
        <v>123</v>
      </c>
      <c r="AU468" s="230" t="s">
        <v>85</v>
      </c>
      <c r="AY468" s="18" t="s">
        <v>121</v>
      </c>
      <c r="BE468" s="231">
        <f>IF(N468="základní",J468,0)</f>
        <v>0</v>
      </c>
      <c r="BF468" s="231">
        <f>IF(N468="snížená",J468,0)</f>
        <v>0</v>
      </c>
      <c r="BG468" s="231">
        <f>IF(N468="zákl. přenesená",J468,0)</f>
        <v>0</v>
      </c>
      <c r="BH468" s="231">
        <f>IF(N468="sníž. přenesená",J468,0)</f>
        <v>0</v>
      </c>
      <c r="BI468" s="231">
        <f>IF(N468="nulová",J468,0)</f>
        <v>0</v>
      </c>
      <c r="BJ468" s="18" t="s">
        <v>83</v>
      </c>
      <c r="BK468" s="231">
        <f>ROUND(I468*H468,2)</f>
        <v>0</v>
      </c>
      <c r="BL468" s="18" t="s">
        <v>128</v>
      </c>
      <c r="BM468" s="230" t="s">
        <v>643</v>
      </c>
    </row>
    <row r="469" s="2" customFormat="1" ht="24.15" customHeight="1">
      <c r="A469" s="39"/>
      <c r="B469" s="40"/>
      <c r="C469" s="280" t="s">
        <v>644</v>
      </c>
      <c r="D469" s="280" t="s">
        <v>231</v>
      </c>
      <c r="E469" s="281" t="s">
        <v>645</v>
      </c>
      <c r="F469" s="282" t="s">
        <v>646</v>
      </c>
      <c r="G469" s="283" t="s">
        <v>409</v>
      </c>
      <c r="H469" s="284">
        <v>2</v>
      </c>
      <c r="I469" s="285"/>
      <c r="J469" s="286">
        <f>ROUND(I469*H469,2)</f>
        <v>0</v>
      </c>
      <c r="K469" s="282" t="s">
        <v>127</v>
      </c>
      <c r="L469" s="287"/>
      <c r="M469" s="288" t="s">
        <v>1</v>
      </c>
      <c r="N469" s="289" t="s">
        <v>41</v>
      </c>
      <c r="O469" s="92"/>
      <c r="P469" s="228">
        <f>O469*H469</f>
        <v>0</v>
      </c>
      <c r="Q469" s="228">
        <v>0</v>
      </c>
      <c r="R469" s="228">
        <f>Q469*H469</f>
        <v>0</v>
      </c>
      <c r="S469" s="228">
        <v>0</v>
      </c>
      <c r="T469" s="229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0" t="s">
        <v>150</v>
      </c>
      <c r="AT469" s="230" t="s">
        <v>231</v>
      </c>
      <c r="AU469" s="230" t="s">
        <v>85</v>
      </c>
      <c r="AY469" s="18" t="s">
        <v>121</v>
      </c>
      <c r="BE469" s="231">
        <f>IF(N469="základní",J469,0)</f>
        <v>0</v>
      </c>
      <c r="BF469" s="231">
        <f>IF(N469="snížená",J469,0)</f>
        <v>0</v>
      </c>
      <c r="BG469" s="231">
        <f>IF(N469="zákl. přenesená",J469,0)</f>
        <v>0</v>
      </c>
      <c r="BH469" s="231">
        <f>IF(N469="sníž. přenesená",J469,0)</f>
        <v>0</v>
      </c>
      <c r="BI469" s="231">
        <f>IF(N469="nulová",J469,0)</f>
        <v>0</v>
      </c>
      <c r="BJ469" s="18" t="s">
        <v>83</v>
      </c>
      <c r="BK469" s="231">
        <f>ROUND(I469*H469,2)</f>
        <v>0</v>
      </c>
      <c r="BL469" s="18" t="s">
        <v>128</v>
      </c>
      <c r="BM469" s="230" t="s">
        <v>647</v>
      </c>
    </row>
    <row r="470" s="2" customFormat="1" ht="24.15" customHeight="1">
      <c r="A470" s="39"/>
      <c r="B470" s="40"/>
      <c r="C470" s="280" t="s">
        <v>438</v>
      </c>
      <c r="D470" s="280" t="s">
        <v>231</v>
      </c>
      <c r="E470" s="281" t="s">
        <v>648</v>
      </c>
      <c r="F470" s="282" t="s">
        <v>649</v>
      </c>
      <c r="G470" s="283" t="s">
        <v>409</v>
      </c>
      <c r="H470" s="284">
        <v>2</v>
      </c>
      <c r="I470" s="285"/>
      <c r="J470" s="286">
        <f>ROUND(I470*H470,2)</f>
        <v>0</v>
      </c>
      <c r="K470" s="282" t="s">
        <v>1</v>
      </c>
      <c r="L470" s="287"/>
      <c r="M470" s="288" t="s">
        <v>1</v>
      </c>
      <c r="N470" s="289" t="s">
        <v>41</v>
      </c>
      <c r="O470" s="92"/>
      <c r="P470" s="228">
        <f>O470*H470</f>
        <v>0</v>
      </c>
      <c r="Q470" s="228">
        <v>0</v>
      </c>
      <c r="R470" s="228">
        <f>Q470*H470</f>
        <v>0</v>
      </c>
      <c r="S470" s="228">
        <v>0</v>
      </c>
      <c r="T470" s="229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0" t="s">
        <v>150</v>
      </c>
      <c r="AT470" s="230" t="s">
        <v>231</v>
      </c>
      <c r="AU470" s="230" t="s">
        <v>85</v>
      </c>
      <c r="AY470" s="18" t="s">
        <v>121</v>
      </c>
      <c r="BE470" s="231">
        <f>IF(N470="základní",J470,0)</f>
        <v>0</v>
      </c>
      <c r="BF470" s="231">
        <f>IF(N470="snížená",J470,0)</f>
        <v>0</v>
      </c>
      <c r="BG470" s="231">
        <f>IF(N470="zákl. přenesená",J470,0)</f>
        <v>0</v>
      </c>
      <c r="BH470" s="231">
        <f>IF(N470="sníž. přenesená",J470,0)</f>
        <v>0</v>
      </c>
      <c r="BI470" s="231">
        <f>IF(N470="nulová",J470,0)</f>
        <v>0</v>
      </c>
      <c r="BJ470" s="18" t="s">
        <v>83</v>
      </c>
      <c r="BK470" s="231">
        <f>ROUND(I470*H470,2)</f>
        <v>0</v>
      </c>
      <c r="BL470" s="18" t="s">
        <v>128</v>
      </c>
      <c r="BM470" s="230" t="s">
        <v>650</v>
      </c>
    </row>
    <row r="471" s="2" customFormat="1" ht="37.8" customHeight="1">
      <c r="A471" s="39"/>
      <c r="B471" s="40"/>
      <c r="C471" s="219" t="s">
        <v>651</v>
      </c>
      <c r="D471" s="219" t="s">
        <v>123</v>
      </c>
      <c r="E471" s="220" t="s">
        <v>652</v>
      </c>
      <c r="F471" s="221" t="s">
        <v>653</v>
      </c>
      <c r="G471" s="222" t="s">
        <v>409</v>
      </c>
      <c r="H471" s="223">
        <v>1</v>
      </c>
      <c r="I471" s="224"/>
      <c r="J471" s="225">
        <f>ROUND(I471*H471,2)</f>
        <v>0</v>
      </c>
      <c r="K471" s="221" t="s">
        <v>127</v>
      </c>
      <c r="L471" s="45"/>
      <c r="M471" s="226" t="s">
        <v>1</v>
      </c>
      <c r="N471" s="227" t="s">
        <v>41</v>
      </c>
      <c r="O471" s="92"/>
      <c r="P471" s="228">
        <f>O471*H471</f>
        <v>0</v>
      </c>
      <c r="Q471" s="228">
        <v>0</v>
      </c>
      <c r="R471" s="228">
        <f>Q471*H471</f>
        <v>0</v>
      </c>
      <c r="S471" s="228">
        <v>0</v>
      </c>
      <c r="T471" s="229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0" t="s">
        <v>128</v>
      </c>
      <c r="AT471" s="230" t="s">
        <v>123</v>
      </c>
      <c r="AU471" s="230" t="s">
        <v>85</v>
      </c>
      <c r="AY471" s="18" t="s">
        <v>121</v>
      </c>
      <c r="BE471" s="231">
        <f>IF(N471="základní",J471,0)</f>
        <v>0</v>
      </c>
      <c r="BF471" s="231">
        <f>IF(N471="snížená",J471,0)</f>
        <v>0</v>
      </c>
      <c r="BG471" s="231">
        <f>IF(N471="zákl. přenesená",J471,0)</f>
        <v>0</v>
      </c>
      <c r="BH471" s="231">
        <f>IF(N471="sníž. přenesená",J471,0)</f>
        <v>0</v>
      </c>
      <c r="BI471" s="231">
        <f>IF(N471="nulová",J471,0)</f>
        <v>0</v>
      </c>
      <c r="BJ471" s="18" t="s">
        <v>83</v>
      </c>
      <c r="BK471" s="231">
        <f>ROUND(I471*H471,2)</f>
        <v>0</v>
      </c>
      <c r="BL471" s="18" t="s">
        <v>128</v>
      </c>
      <c r="BM471" s="230" t="s">
        <v>654</v>
      </c>
    </row>
    <row r="472" s="2" customFormat="1" ht="33" customHeight="1">
      <c r="A472" s="39"/>
      <c r="B472" s="40"/>
      <c r="C472" s="280" t="s">
        <v>442</v>
      </c>
      <c r="D472" s="280" t="s">
        <v>231</v>
      </c>
      <c r="E472" s="281" t="s">
        <v>655</v>
      </c>
      <c r="F472" s="282" t="s">
        <v>656</v>
      </c>
      <c r="G472" s="283" t="s">
        <v>409</v>
      </c>
      <c r="H472" s="284">
        <v>1</v>
      </c>
      <c r="I472" s="285"/>
      <c r="J472" s="286">
        <f>ROUND(I472*H472,2)</f>
        <v>0</v>
      </c>
      <c r="K472" s="282" t="s">
        <v>1</v>
      </c>
      <c r="L472" s="287"/>
      <c r="M472" s="288" t="s">
        <v>1</v>
      </c>
      <c r="N472" s="289" t="s">
        <v>41</v>
      </c>
      <c r="O472" s="92"/>
      <c r="P472" s="228">
        <f>O472*H472</f>
        <v>0</v>
      </c>
      <c r="Q472" s="228">
        <v>0</v>
      </c>
      <c r="R472" s="228">
        <f>Q472*H472</f>
        <v>0</v>
      </c>
      <c r="S472" s="228">
        <v>0</v>
      </c>
      <c r="T472" s="229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30" t="s">
        <v>150</v>
      </c>
      <c r="AT472" s="230" t="s">
        <v>231</v>
      </c>
      <c r="AU472" s="230" t="s">
        <v>85</v>
      </c>
      <c r="AY472" s="18" t="s">
        <v>121</v>
      </c>
      <c r="BE472" s="231">
        <f>IF(N472="základní",J472,0)</f>
        <v>0</v>
      </c>
      <c r="BF472" s="231">
        <f>IF(N472="snížená",J472,0)</f>
        <v>0</v>
      </c>
      <c r="BG472" s="231">
        <f>IF(N472="zákl. přenesená",J472,0)</f>
        <v>0</v>
      </c>
      <c r="BH472" s="231">
        <f>IF(N472="sníž. přenesená",J472,0)</f>
        <v>0</v>
      </c>
      <c r="BI472" s="231">
        <f>IF(N472="nulová",J472,0)</f>
        <v>0</v>
      </c>
      <c r="BJ472" s="18" t="s">
        <v>83</v>
      </c>
      <c r="BK472" s="231">
        <f>ROUND(I472*H472,2)</f>
        <v>0</v>
      </c>
      <c r="BL472" s="18" t="s">
        <v>128</v>
      </c>
      <c r="BM472" s="230" t="s">
        <v>657</v>
      </c>
    </row>
    <row r="473" s="2" customFormat="1">
      <c r="A473" s="39"/>
      <c r="B473" s="40"/>
      <c r="C473" s="41"/>
      <c r="D473" s="234" t="s">
        <v>168</v>
      </c>
      <c r="E473" s="41"/>
      <c r="F473" s="265" t="s">
        <v>658</v>
      </c>
      <c r="G473" s="41"/>
      <c r="H473" s="41"/>
      <c r="I473" s="266"/>
      <c r="J473" s="41"/>
      <c r="K473" s="41"/>
      <c r="L473" s="45"/>
      <c r="M473" s="267"/>
      <c r="N473" s="268"/>
      <c r="O473" s="92"/>
      <c r="P473" s="92"/>
      <c r="Q473" s="92"/>
      <c r="R473" s="92"/>
      <c r="S473" s="92"/>
      <c r="T473" s="93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168</v>
      </c>
      <c r="AU473" s="18" t="s">
        <v>85</v>
      </c>
    </row>
    <row r="474" s="2" customFormat="1" ht="21.75" customHeight="1">
      <c r="A474" s="39"/>
      <c r="B474" s="40"/>
      <c r="C474" s="219" t="s">
        <v>659</v>
      </c>
      <c r="D474" s="219" t="s">
        <v>123</v>
      </c>
      <c r="E474" s="220" t="s">
        <v>660</v>
      </c>
      <c r="F474" s="221" t="s">
        <v>661</v>
      </c>
      <c r="G474" s="222" t="s">
        <v>162</v>
      </c>
      <c r="H474" s="223">
        <v>389.24000000000001</v>
      </c>
      <c r="I474" s="224"/>
      <c r="J474" s="225">
        <f>ROUND(I474*H474,2)</f>
        <v>0</v>
      </c>
      <c r="K474" s="221" t="s">
        <v>127</v>
      </c>
      <c r="L474" s="45"/>
      <c r="M474" s="226" t="s">
        <v>1</v>
      </c>
      <c r="N474" s="227" t="s">
        <v>41</v>
      </c>
      <c r="O474" s="92"/>
      <c r="P474" s="228">
        <f>O474*H474</f>
        <v>0</v>
      </c>
      <c r="Q474" s="228">
        <v>0</v>
      </c>
      <c r="R474" s="228">
        <f>Q474*H474</f>
        <v>0</v>
      </c>
      <c r="S474" s="228">
        <v>0</v>
      </c>
      <c r="T474" s="229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0" t="s">
        <v>128</v>
      </c>
      <c r="AT474" s="230" t="s">
        <v>123</v>
      </c>
      <c r="AU474" s="230" t="s">
        <v>85</v>
      </c>
      <c r="AY474" s="18" t="s">
        <v>121</v>
      </c>
      <c r="BE474" s="231">
        <f>IF(N474="základní",J474,0)</f>
        <v>0</v>
      </c>
      <c r="BF474" s="231">
        <f>IF(N474="snížená",J474,0)</f>
        <v>0</v>
      </c>
      <c r="BG474" s="231">
        <f>IF(N474="zákl. přenesená",J474,0)</f>
        <v>0</v>
      </c>
      <c r="BH474" s="231">
        <f>IF(N474="sníž. přenesená",J474,0)</f>
        <v>0</v>
      </c>
      <c r="BI474" s="231">
        <f>IF(N474="nulová",J474,0)</f>
        <v>0</v>
      </c>
      <c r="BJ474" s="18" t="s">
        <v>83</v>
      </c>
      <c r="BK474" s="231">
        <f>ROUND(I474*H474,2)</f>
        <v>0</v>
      </c>
      <c r="BL474" s="18" t="s">
        <v>128</v>
      </c>
      <c r="BM474" s="230" t="s">
        <v>662</v>
      </c>
    </row>
    <row r="475" s="2" customFormat="1" ht="24.15" customHeight="1">
      <c r="A475" s="39"/>
      <c r="B475" s="40"/>
      <c r="C475" s="219" t="s">
        <v>445</v>
      </c>
      <c r="D475" s="219" t="s">
        <v>123</v>
      </c>
      <c r="E475" s="220" t="s">
        <v>663</v>
      </c>
      <c r="F475" s="221" t="s">
        <v>664</v>
      </c>
      <c r="G475" s="222" t="s">
        <v>162</v>
      </c>
      <c r="H475" s="223">
        <v>389.24000000000001</v>
      </c>
      <c r="I475" s="224"/>
      <c r="J475" s="225">
        <f>ROUND(I475*H475,2)</f>
        <v>0</v>
      </c>
      <c r="K475" s="221" t="s">
        <v>127</v>
      </c>
      <c r="L475" s="45"/>
      <c r="M475" s="226" t="s">
        <v>1</v>
      </c>
      <c r="N475" s="227" t="s">
        <v>41</v>
      </c>
      <c r="O475" s="92"/>
      <c r="P475" s="228">
        <f>O475*H475</f>
        <v>0</v>
      </c>
      <c r="Q475" s="228">
        <v>0</v>
      </c>
      <c r="R475" s="228">
        <f>Q475*H475</f>
        <v>0</v>
      </c>
      <c r="S475" s="228">
        <v>0</v>
      </c>
      <c r="T475" s="229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0" t="s">
        <v>128</v>
      </c>
      <c r="AT475" s="230" t="s">
        <v>123</v>
      </c>
      <c r="AU475" s="230" t="s">
        <v>85</v>
      </c>
      <c r="AY475" s="18" t="s">
        <v>121</v>
      </c>
      <c r="BE475" s="231">
        <f>IF(N475="základní",J475,0)</f>
        <v>0</v>
      </c>
      <c r="BF475" s="231">
        <f>IF(N475="snížená",J475,0)</f>
        <v>0</v>
      </c>
      <c r="BG475" s="231">
        <f>IF(N475="zákl. přenesená",J475,0)</f>
        <v>0</v>
      </c>
      <c r="BH475" s="231">
        <f>IF(N475="sníž. přenesená",J475,0)</f>
        <v>0</v>
      </c>
      <c r="BI475" s="231">
        <f>IF(N475="nulová",J475,0)</f>
        <v>0</v>
      </c>
      <c r="BJ475" s="18" t="s">
        <v>83</v>
      </c>
      <c r="BK475" s="231">
        <f>ROUND(I475*H475,2)</f>
        <v>0</v>
      </c>
      <c r="BL475" s="18" t="s">
        <v>128</v>
      </c>
      <c r="BM475" s="230" t="s">
        <v>665</v>
      </c>
    </row>
    <row r="476" s="2" customFormat="1" ht="24.15" customHeight="1">
      <c r="A476" s="39"/>
      <c r="B476" s="40"/>
      <c r="C476" s="219" t="s">
        <v>666</v>
      </c>
      <c r="D476" s="219" t="s">
        <v>123</v>
      </c>
      <c r="E476" s="220" t="s">
        <v>667</v>
      </c>
      <c r="F476" s="221" t="s">
        <v>668</v>
      </c>
      <c r="G476" s="222" t="s">
        <v>409</v>
      </c>
      <c r="H476" s="223">
        <v>6</v>
      </c>
      <c r="I476" s="224"/>
      <c r="J476" s="225">
        <f>ROUND(I476*H476,2)</f>
        <v>0</v>
      </c>
      <c r="K476" s="221" t="s">
        <v>127</v>
      </c>
      <c r="L476" s="45"/>
      <c r="M476" s="226" t="s">
        <v>1</v>
      </c>
      <c r="N476" s="227" t="s">
        <v>41</v>
      </c>
      <c r="O476" s="92"/>
      <c r="P476" s="228">
        <f>O476*H476</f>
        <v>0</v>
      </c>
      <c r="Q476" s="228">
        <v>0</v>
      </c>
      <c r="R476" s="228">
        <f>Q476*H476</f>
        <v>0</v>
      </c>
      <c r="S476" s="228">
        <v>0</v>
      </c>
      <c r="T476" s="229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0" t="s">
        <v>128</v>
      </c>
      <c r="AT476" s="230" t="s">
        <v>123</v>
      </c>
      <c r="AU476" s="230" t="s">
        <v>85</v>
      </c>
      <c r="AY476" s="18" t="s">
        <v>121</v>
      </c>
      <c r="BE476" s="231">
        <f>IF(N476="základní",J476,0)</f>
        <v>0</v>
      </c>
      <c r="BF476" s="231">
        <f>IF(N476="snížená",J476,0)</f>
        <v>0</v>
      </c>
      <c r="BG476" s="231">
        <f>IF(N476="zákl. přenesená",J476,0)</f>
        <v>0</v>
      </c>
      <c r="BH476" s="231">
        <f>IF(N476="sníž. přenesená",J476,0)</f>
        <v>0</v>
      </c>
      <c r="BI476" s="231">
        <f>IF(N476="nulová",J476,0)</f>
        <v>0</v>
      </c>
      <c r="BJ476" s="18" t="s">
        <v>83</v>
      </c>
      <c r="BK476" s="231">
        <f>ROUND(I476*H476,2)</f>
        <v>0</v>
      </c>
      <c r="BL476" s="18" t="s">
        <v>128</v>
      </c>
      <c r="BM476" s="230" t="s">
        <v>669</v>
      </c>
    </row>
    <row r="477" s="2" customFormat="1" ht="24.15" customHeight="1">
      <c r="A477" s="39"/>
      <c r="B477" s="40"/>
      <c r="C477" s="219" t="s">
        <v>449</v>
      </c>
      <c r="D477" s="219" t="s">
        <v>123</v>
      </c>
      <c r="E477" s="220" t="s">
        <v>670</v>
      </c>
      <c r="F477" s="221" t="s">
        <v>671</v>
      </c>
      <c r="G477" s="222" t="s">
        <v>409</v>
      </c>
      <c r="H477" s="223">
        <v>25</v>
      </c>
      <c r="I477" s="224"/>
      <c r="J477" s="225">
        <f>ROUND(I477*H477,2)</f>
        <v>0</v>
      </c>
      <c r="K477" s="221" t="s">
        <v>1</v>
      </c>
      <c r="L477" s="45"/>
      <c r="M477" s="226" t="s">
        <v>1</v>
      </c>
      <c r="N477" s="227" t="s">
        <v>41</v>
      </c>
      <c r="O477" s="92"/>
      <c r="P477" s="228">
        <f>O477*H477</f>
        <v>0</v>
      </c>
      <c r="Q477" s="228">
        <v>0</v>
      </c>
      <c r="R477" s="228">
        <f>Q477*H477</f>
        <v>0</v>
      </c>
      <c r="S477" s="228">
        <v>0</v>
      </c>
      <c r="T477" s="229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0" t="s">
        <v>128</v>
      </c>
      <c r="AT477" s="230" t="s">
        <v>123</v>
      </c>
      <c r="AU477" s="230" t="s">
        <v>85</v>
      </c>
      <c r="AY477" s="18" t="s">
        <v>121</v>
      </c>
      <c r="BE477" s="231">
        <f>IF(N477="základní",J477,0)</f>
        <v>0</v>
      </c>
      <c r="BF477" s="231">
        <f>IF(N477="snížená",J477,0)</f>
        <v>0</v>
      </c>
      <c r="BG477" s="231">
        <f>IF(N477="zákl. přenesená",J477,0)</f>
        <v>0</v>
      </c>
      <c r="BH477" s="231">
        <f>IF(N477="sníž. přenesená",J477,0)</f>
        <v>0</v>
      </c>
      <c r="BI477" s="231">
        <f>IF(N477="nulová",J477,0)</f>
        <v>0</v>
      </c>
      <c r="BJ477" s="18" t="s">
        <v>83</v>
      </c>
      <c r="BK477" s="231">
        <f>ROUND(I477*H477,2)</f>
        <v>0</v>
      </c>
      <c r="BL477" s="18" t="s">
        <v>128</v>
      </c>
      <c r="BM477" s="230" t="s">
        <v>672</v>
      </c>
    </row>
    <row r="478" s="2" customFormat="1">
      <c r="A478" s="39"/>
      <c r="B478" s="40"/>
      <c r="C478" s="41"/>
      <c r="D478" s="234" t="s">
        <v>168</v>
      </c>
      <c r="E478" s="41"/>
      <c r="F478" s="265" t="s">
        <v>673</v>
      </c>
      <c r="G478" s="41"/>
      <c r="H478" s="41"/>
      <c r="I478" s="266"/>
      <c r="J478" s="41"/>
      <c r="K478" s="41"/>
      <c r="L478" s="45"/>
      <c r="M478" s="267"/>
      <c r="N478" s="268"/>
      <c r="O478" s="92"/>
      <c r="P478" s="92"/>
      <c r="Q478" s="92"/>
      <c r="R478" s="92"/>
      <c r="S478" s="92"/>
      <c r="T478" s="93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168</v>
      </c>
      <c r="AU478" s="18" t="s">
        <v>85</v>
      </c>
    </row>
    <row r="479" s="2" customFormat="1" ht="24.15" customHeight="1">
      <c r="A479" s="39"/>
      <c r="B479" s="40"/>
      <c r="C479" s="219" t="s">
        <v>674</v>
      </c>
      <c r="D479" s="219" t="s">
        <v>123</v>
      </c>
      <c r="E479" s="220" t="s">
        <v>675</v>
      </c>
      <c r="F479" s="221" t="s">
        <v>676</v>
      </c>
      <c r="G479" s="222" t="s">
        <v>409</v>
      </c>
      <c r="H479" s="223">
        <v>20</v>
      </c>
      <c r="I479" s="224"/>
      <c r="J479" s="225">
        <f>ROUND(I479*H479,2)</f>
        <v>0</v>
      </c>
      <c r="K479" s="221" t="s">
        <v>127</v>
      </c>
      <c r="L479" s="45"/>
      <c r="M479" s="226" t="s">
        <v>1</v>
      </c>
      <c r="N479" s="227" t="s">
        <v>41</v>
      </c>
      <c r="O479" s="92"/>
      <c r="P479" s="228">
        <f>O479*H479</f>
        <v>0</v>
      </c>
      <c r="Q479" s="228">
        <v>0</v>
      </c>
      <c r="R479" s="228">
        <f>Q479*H479</f>
        <v>0</v>
      </c>
      <c r="S479" s="228">
        <v>0</v>
      </c>
      <c r="T479" s="229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0" t="s">
        <v>128</v>
      </c>
      <c r="AT479" s="230" t="s">
        <v>123</v>
      </c>
      <c r="AU479" s="230" t="s">
        <v>85</v>
      </c>
      <c r="AY479" s="18" t="s">
        <v>121</v>
      </c>
      <c r="BE479" s="231">
        <f>IF(N479="základní",J479,0)</f>
        <v>0</v>
      </c>
      <c r="BF479" s="231">
        <f>IF(N479="snížená",J479,0)</f>
        <v>0</v>
      </c>
      <c r="BG479" s="231">
        <f>IF(N479="zákl. přenesená",J479,0)</f>
        <v>0</v>
      </c>
      <c r="BH479" s="231">
        <f>IF(N479="sníž. přenesená",J479,0)</f>
        <v>0</v>
      </c>
      <c r="BI479" s="231">
        <f>IF(N479="nulová",J479,0)</f>
        <v>0</v>
      </c>
      <c r="BJ479" s="18" t="s">
        <v>83</v>
      </c>
      <c r="BK479" s="231">
        <f>ROUND(I479*H479,2)</f>
        <v>0</v>
      </c>
      <c r="BL479" s="18" t="s">
        <v>128</v>
      </c>
      <c r="BM479" s="230" t="s">
        <v>677</v>
      </c>
    </row>
    <row r="480" s="2" customFormat="1" ht="16.5" customHeight="1">
      <c r="A480" s="39"/>
      <c r="B480" s="40"/>
      <c r="C480" s="280" t="s">
        <v>452</v>
      </c>
      <c r="D480" s="280" t="s">
        <v>231</v>
      </c>
      <c r="E480" s="281" t="s">
        <v>678</v>
      </c>
      <c r="F480" s="282" t="s">
        <v>679</v>
      </c>
      <c r="G480" s="283" t="s">
        <v>409</v>
      </c>
      <c r="H480" s="284">
        <v>20</v>
      </c>
      <c r="I480" s="285"/>
      <c r="J480" s="286">
        <f>ROUND(I480*H480,2)</f>
        <v>0</v>
      </c>
      <c r="K480" s="282" t="s">
        <v>127</v>
      </c>
      <c r="L480" s="287"/>
      <c r="M480" s="288" t="s">
        <v>1</v>
      </c>
      <c r="N480" s="289" t="s">
        <v>41</v>
      </c>
      <c r="O480" s="92"/>
      <c r="P480" s="228">
        <f>O480*H480</f>
        <v>0</v>
      </c>
      <c r="Q480" s="228">
        <v>0</v>
      </c>
      <c r="R480" s="228">
        <f>Q480*H480</f>
        <v>0</v>
      </c>
      <c r="S480" s="228">
        <v>0</v>
      </c>
      <c r="T480" s="229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0" t="s">
        <v>150</v>
      </c>
      <c r="AT480" s="230" t="s">
        <v>231</v>
      </c>
      <c r="AU480" s="230" t="s">
        <v>85</v>
      </c>
      <c r="AY480" s="18" t="s">
        <v>121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8" t="s">
        <v>83</v>
      </c>
      <c r="BK480" s="231">
        <f>ROUND(I480*H480,2)</f>
        <v>0</v>
      </c>
      <c r="BL480" s="18" t="s">
        <v>128</v>
      </c>
      <c r="BM480" s="230" t="s">
        <v>680</v>
      </c>
    </row>
    <row r="481" s="2" customFormat="1" ht="24.15" customHeight="1">
      <c r="A481" s="39"/>
      <c r="B481" s="40"/>
      <c r="C481" s="280" t="s">
        <v>681</v>
      </c>
      <c r="D481" s="280" t="s">
        <v>231</v>
      </c>
      <c r="E481" s="281" t="s">
        <v>682</v>
      </c>
      <c r="F481" s="282" t="s">
        <v>683</v>
      </c>
      <c r="G481" s="283" t="s">
        <v>409</v>
      </c>
      <c r="H481" s="284">
        <v>20</v>
      </c>
      <c r="I481" s="285"/>
      <c r="J481" s="286">
        <f>ROUND(I481*H481,2)</f>
        <v>0</v>
      </c>
      <c r="K481" s="282" t="s">
        <v>1</v>
      </c>
      <c r="L481" s="287"/>
      <c r="M481" s="288" t="s">
        <v>1</v>
      </c>
      <c r="N481" s="289" t="s">
        <v>41</v>
      </c>
      <c r="O481" s="92"/>
      <c r="P481" s="228">
        <f>O481*H481</f>
        <v>0</v>
      </c>
      <c r="Q481" s="228">
        <v>0</v>
      </c>
      <c r="R481" s="228">
        <f>Q481*H481</f>
        <v>0</v>
      </c>
      <c r="S481" s="228">
        <v>0</v>
      </c>
      <c r="T481" s="229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0" t="s">
        <v>150</v>
      </c>
      <c r="AT481" s="230" t="s">
        <v>231</v>
      </c>
      <c r="AU481" s="230" t="s">
        <v>85</v>
      </c>
      <c r="AY481" s="18" t="s">
        <v>121</v>
      </c>
      <c r="BE481" s="231">
        <f>IF(N481="základní",J481,0)</f>
        <v>0</v>
      </c>
      <c r="BF481" s="231">
        <f>IF(N481="snížená",J481,0)</f>
        <v>0</v>
      </c>
      <c r="BG481" s="231">
        <f>IF(N481="zákl. přenesená",J481,0)</f>
        <v>0</v>
      </c>
      <c r="BH481" s="231">
        <f>IF(N481="sníž. přenesená",J481,0)</f>
        <v>0</v>
      </c>
      <c r="BI481" s="231">
        <f>IF(N481="nulová",J481,0)</f>
        <v>0</v>
      </c>
      <c r="BJ481" s="18" t="s">
        <v>83</v>
      </c>
      <c r="BK481" s="231">
        <f>ROUND(I481*H481,2)</f>
        <v>0</v>
      </c>
      <c r="BL481" s="18" t="s">
        <v>128</v>
      </c>
      <c r="BM481" s="230" t="s">
        <v>684</v>
      </c>
    </row>
    <row r="482" s="2" customFormat="1" ht="24.15" customHeight="1">
      <c r="A482" s="39"/>
      <c r="B482" s="40"/>
      <c r="C482" s="219" t="s">
        <v>456</v>
      </c>
      <c r="D482" s="219" t="s">
        <v>123</v>
      </c>
      <c r="E482" s="220" t="s">
        <v>685</v>
      </c>
      <c r="F482" s="221" t="s">
        <v>686</v>
      </c>
      <c r="G482" s="222" t="s">
        <v>409</v>
      </c>
      <c r="H482" s="223">
        <v>9</v>
      </c>
      <c r="I482" s="224"/>
      <c r="J482" s="225">
        <f>ROUND(I482*H482,2)</f>
        <v>0</v>
      </c>
      <c r="K482" s="221" t="s">
        <v>127</v>
      </c>
      <c r="L482" s="45"/>
      <c r="M482" s="226" t="s">
        <v>1</v>
      </c>
      <c r="N482" s="227" t="s">
        <v>41</v>
      </c>
      <c r="O482" s="92"/>
      <c r="P482" s="228">
        <f>O482*H482</f>
        <v>0</v>
      </c>
      <c r="Q482" s="228">
        <v>0</v>
      </c>
      <c r="R482" s="228">
        <f>Q482*H482</f>
        <v>0</v>
      </c>
      <c r="S482" s="228">
        <v>0</v>
      </c>
      <c r="T482" s="229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0" t="s">
        <v>128</v>
      </c>
      <c r="AT482" s="230" t="s">
        <v>123</v>
      </c>
      <c r="AU482" s="230" t="s">
        <v>85</v>
      </c>
      <c r="AY482" s="18" t="s">
        <v>121</v>
      </c>
      <c r="BE482" s="231">
        <f>IF(N482="základní",J482,0)</f>
        <v>0</v>
      </c>
      <c r="BF482" s="231">
        <f>IF(N482="snížená",J482,0)</f>
        <v>0</v>
      </c>
      <c r="BG482" s="231">
        <f>IF(N482="zákl. přenesená",J482,0)</f>
        <v>0</v>
      </c>
      <c r="BH482" s="231">
        <f>IF(N482="sníž. přenesená",J482,0)</f>
        <v>0</v>
      </c>
      <c r="BI482" s="231">
        <f>IF(N482="nulová",J482,0)</f>
        <v>0</v>
      </c>
      <c r="BJ482" s="18" t="s">
        <v>83</v>
      </c>
      <c r="BK482" s="231">
        <f>ROUND(I482*H482,2)</f>
        <v>0</v>
      </c>
      <c r="BL482" s="18" t="s">
        <v>128</v>
      </c>
      <c r="BM482" s="230" t="s">
        <v>687</v>
      </c>
    </row>
    <row r="483" s="2" customFormat="1" ht="33" customHeight="1">
      <c r="A483" s="39"/>
      <c r="B483" s="40"/>
      <c r="C483" s="280" t="s">
        <v>688</v>
      </c>
      <c r="D483" s="280" t="s">
        <v>231</v>
      </c>
      <c r="E483" s="281" t="s">
        <v>689</v>
      </c>
      <c r="F483" s="282" t="s">
        <v>690</v>
      </c>
      <c r="G483" s="283" t="s">
        <v>409</v>
      </c>
      <c r="H483" s="284">
        <v>9</v>
      </c>
      <c r="I483" s="285"/>
      <c r="J483" s="286">
        <f>ROUND(I483*H483,2)</f>
        <v>0</v>
      </c>
      <c r="K483" s="282" t="s">
        <v>1</v>
      </c>
      <c r="L483" s="287"/>
      <c r="M483" s="288" t="s">
        <v>1</v>
      </c>
      <c r="N483" s="289" t="s">
        <v>41</v>
      </c>
      <c r="O483" s="92"/>
      <c r="P483" s="228">
        <f>O483*H483</f>
        <v>0</v>
      </c>
      <c r="Q483" s="228">
        <v>0</v>
      </c>
      <c r="R483" s="228">
        <f>Q483*H483</f>
        <v>0</v>
      </c>
      <c r="S483" s="228">
        <v>0</v>
      </c>
      <c r="T483" s="229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0" t="s">
        <v>150</v>
      </c>
      <c r="AT483" s="230" t="s">
        <v>231</v>
      </c>
      <c r="AU483" s="230" t="s">
        <v>85</v>
      </c>
      <c r="AY483" s="18" t="s">
        <v>121</v>
      </c>
      <c r="BE483" s="231">
        <f>IF(N483="základní",J483,0)</f>
        <v>0</v>
      </c>
      <c r="BF483" s="231">
        <f>IF(N483="snížená",J483,0)</f>
        <v>0</v>
      </c>
      <c r="BG483" s="231">
        <f>IF(N483="zákl. přenesená",J483,0)</f>
        <v>0</v>
      </c>
      <c r="BH483" s="231">
        <f>IF(N483="sníž. přenesená",J483,0)</f>
        <v>0</v>
      </c>
      <c r="BI483" s="231">
        <f>IF(N483="nulová",J483,0)</f>
        <v>0</v>
      </c>
      <c r="BJ483" s="18" t="s">
        <v>83</v>
      </c>
      <c r="BK483" s="231">
        <f>ROUND(I483*H483,2)</f>
        <v>0</v>
      </c>
      <c r="BL483" s="18" t="s">
        <v>128</v>
      </c>
      <c r="BM483" s="230" t="s">
        <v>691</v>
      </c>
    </row>
    <row r="484" s="2" customFormat="1" ht="24.15" customHeight="1">
      <c r="A484" s="39"/>
      <c r="B484" s="40"/>
      <c r="C484" s="280" t="s">
        <v>459</v>
      </c>
      <c r="D484" s="280" t="s">
        <v>231</v>
      </c>
      <c r="E484" s="281" t="s">
        <v>682</v>
      </c>
      <c r="F484" s="282" t="s">
        <v>683</v>
      </c>
      <c r="G484" s="283" t="s">
        <v>409</v>
      </c>
      <c r="H484" s="284">
        <v>9</v>
      </c>
      <c r="I484" s="285"/>
      <c r="J484" s="286">
        <f>ROUND(I484*H484,2)</f>
        <v>0</v>
      </c>
      <c r="K484" s="282" t="s">
        <v>1</v>
      </c>
      <c r="L484" s="287"/>
      <c r="M484" s="288" t="s">
        <v>1</v>
      </c>
      <c r="N484" s="289" t="s">
        <v>41</v>
      </c>
      <c r="O484" s="92"/>
      <c r="P484" s="228">
        <f>O484*H484</f>
        <v>0</v>
      </c>
      <c r="Q484" s="228">
        <v>0</v>
      </c>
      <c r="R484" s="228">
        <f>Q484*H484</f>
        <v>0</v>
      </c>
      <c r="S484" s="228">
        <v>0</v>
      </c>
      <c r="T484" s="229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0" t="s">
        <v>150</v>
      </c>
      <c r="AT484" s="230" t="s">
        <v>231</v>
      </c>
      <c r="AU484" s="230" t="s">
        <v>85</v>
      </c>
      <c r="AY484" s="18" t="s">
        <v>121</v>
      </c>
      <c r="BE484" s="231">
        <f>IF(N484="základní",J484,0)</f>
        <v>0</v>
      </c>
      <c r="BF484" s="231">
        <f>IF(N484="snížená",J484,0)</f>
        <v>0</v>
      </c>
      <c r="BG484" s="231">
        <f>IF(N484="zákl. přenesená",J484,0)</f>
        <v>0</v>
      </c>
      <c r="BH484" s="231">
        <f>IF(N484="sníž. přenesená",J484,0)</f>
        <v>0</v>
      </c>
      <c r="BI484" s="231">
        <f>IF(N484="nulová",J484,0)</f>
        <v>0</v>
      </c>
      <c r="BJ484" s="18" t="s">
        <v>83</v>
      </c>
      <c r="BK484" s="231">
        <f>ROUND(I484*H484,2)</f>
        <v>0</v>
      </c>
      <c r="BL484" s="18" t="s">
        <v>128</v>
      </c>
      <c r="BM484" s="230" t="s">
        <v>692</v>
      </c>
    </row>
    <row r="485" s="2" customFormat="1" ht="24.15" customHeight="1">
      <c r="A485" s="39"/>
      <c r="B485" s="40"/>
      <c r="C485" s="219" t="s">
        <v>693</v>
      </c>
      <c r="D485" s="219" t="s">
        <v>123</v>
      </c>
      <c r="E485" s="220" t="s">
        <v>694</v>
      </c>
      <c r="F485" s="221" t="s">
        <v>695</v>
      </c>
      <c r="G485" s="222" t="s">
        <v>409</v>
      </c>
      <c r="H485" s="223">
        <v>2</v>
      </c>
      <c r="I485" s="224"/>
      <c r="J485" s="225">
        <f>ROUND(I485*H485,2)</f>
        <v>0</v>
      </c>
      <c r="K485" s="221" t="s">
        <v>127</v>
      </c>
      <c r="L485" s="45"/>
      <c r="M485" s="226" t="s">
        <v>1</v>
      </c>
      <c r="N485" s="227" t="s">
        <v>41</v>
      </c>
      <c r="O485" s="92"/>
      <c r="P485" s="228">
        <f>O485*H485</f>
        <v>0</v>
      </c>
      <c r="Q485" s="228">
        <v>0</v>
      </c>
      <c r="R485" s="228">
        <f>Q485*H485</f>
        <v>0</v>
      </c>
      <c r="S485" s="228">
        <v>0</v>
      </c>
      <c r="T485" s="229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0" t="s">
        <v>128</v>
      </c>
      <c r="AT485" s="230" t="s">
        <v>123</v>
      </c>
      <c r="AU485" s="230" t="s">
        <v>85</v>
      </c>
      <c r="AY485" s="18" t="s">
        <v>121</v>
      </c>
      <c r="BE485" s="231">
        <f>IF(N485="základní",J485,0)</f>
        <v>0</v>
      </c>
      <c r="BF485" s="231">
        <f>IF(N485="snížená",J485,0)</f>
        <v>0</v>
      </c>
      <c r="BG485" s="231">
        <f>IF(N485="zákl. přenesená",J485,0)</f>
        <v>0</v>
      </c>
      <c r="BH485" s="231">
        <f>IF(N485="sníž. přenesená",J485,0)</f>
        <v>0</v>
      </c>
      <c r="BI485" s="231">
        <f>IF(N485="nulová",J485,0)</f>
        <v>0</v>
      </c>
      <c r="BJ485" s="18" t="s">
        <v>83</v>
      </c>
      <c r="BK485" s="231">
        <f>ROUND(I485*H485,2)</f>
        <v>0</v>
      </c>
      <c r="BL485" s="18" t="s">
        <v>128</v>
      </c>
      <c r="BM485" s="230" t="s">
        <v>696</v>
      </c>
    </row>
    <row r="486" s="13" customFormat="1">
      <c r="A486" s="13"/>
      <c r="B486" s="232"/>
      <c r="C486" s="233"/>
      <c r="D486" s="234" t="s">
        <v>129</v>
      </c>
      <c r="E486" s="235" t="s">
        <v>1</v>
      </c>
      <c r="F486" s="236" t="s">
        <v>85</v>
      </c>
      <c r="G486" s="233"/>
      <c r="H486" s="237">
        <v>2</v>
      </c>
      <c r="I486" s="238"/>
      <c r="J486" s="233"/>
      <c r="K486" s="233"/>
      <c r="L486" s="239"/>
      <c r="M486" s="240"/>
      <c r="N486" s="241"/>
      <c r="O486" s="241"/>
      <c r="P486" s="241"/>
      <c r="Q486" s="241"/>
      <c r="R486" s="241"/>
      <c r="S486" s="241"/>
      <c r="T486" s="24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3" t="s">
        <v>129</v>
      </c>
      <c r="AU486" s="243" t="s">
        <v>85</v>
      </c>
      <c r="AV486" s="13" t="s">
        <v>85</v>
      </c>
      <c r="AW486" s="13" t="s">
        <v>32</v>
      </c>
      <c r="AX486" s="13" t="s">
        <v>76</v>
      </c>
      <c r="AY486" s="243" t="s">
        <v>121</v>
      </c>
    </row>
    <row r="487" s="14" customFormat="1">
      <c r="A487" s="14"/>
      <c r="B487" s="244"/>
      <c r="C487" s="245"/>
      <c r="D487" s="234" t="s">
        <v>129</v>
      </c>
      <c r="E487" s="246" t="s">
        <v>1</v>
      </c>
      <c r="F487" s="247" t="s">
        <v>132</v>
      </c>
      <c r="G487" s="245"/>
      <c r="H487" s="248">
        <v>2</v>
      </c>
      <c r="I487" s="249"/>
      <c r="J487" s="245"/>
      <c r="K487" s="245"/>
      <c r="L487" s="250"/>
      <c r="M487" s="251"/>
      <c r="N487" s="252"/>
      <c r="O487" s="252"/>
      <c r="P487" s="252"/>
      <c r="Q487" s="252"/>
      <c r="R487" s="252"/>
      <c r="S487" s="252"/>
      <c r="T487" s="253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4" t="s">
        <v>129</v>
      </c>
      <c r="AU487" s="254" t="s">
        <v>85</v>
      </c>
      <c r="AV487" s="14" t="s">
        <v>128</v>
      </c>
      <c r="AW487" s="14" t="s">
        <v>32</v>
      </c>
      <c r="AX487" s="14" t="s">
        <v>83</v>
      </c>
      <c r="AY487" s="254" t="s">
        <v>121</v>
      </c>
    </row>
    <row r="488" s="2" customFormat="1" ht="16.5" customHeight="1">
      <c r="A488" s="39"/>
      <c r="B488" s="40"/>
      <c r="C488" s="280" t="s">
        <v>463</v>
      </c>
      <c r="D488" s="280" t="s">
        <v>231</v>
      </c>
      <c r="E488" s="281" t="s">
        <v>697</v>
      </c>
      <c r="F488" s="282" t="s">
        <v>698</v>
      </c>
      <c r="G488" s="283" t="s">
        <v>409</v>
      </c>
      <c r="H488" s="284">
        <v>2</v>
      </c>
      <c r="I488" s="285"/>
      <c r="J488" s="286">
        <f>ROUND(I488*H488,2)</f>
        <v>0</v>
      </c>
      <c r="K488" s="282" t="s">
        <v>1</v>
      </c>
      <c r="L488" s="287"/>
      <c r="M488" s="288" t="s">
        <v>1</v>
      </c>
      <c r="N488" s="289" t="s">
        <v>41</v>
      </c>
      <c r="O488" s="92"/>
      <c r="P488" s="228">
        <f>O488*H488</f>
        <v>0</v>
      </c>
      <c r="Q488" s="228">
        <v>0</v>
      </c>
      <c r="R488" s="228">
        <f>Q488*H488</f>
        <v>0</v>
      </c>
      <c r="S488" s="228">
        <v>0</v>
      </c>
      <c r="T488" s="229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0" t="s">
        <v>150</v>
      </c>
      <c r="AT488" s="230" t="s">
        <v>231</v>
      </c>
      <c r="AU488" s="230" t="s">
        <v>85</v>
      </c>
      <c r="AY488" s="18" t="s">
        <v>121</v>
      </c>
      <c r="BE488" s="231">
        <f>IF(N488="základní",J488,0)</f>
        <v>0</v>
      </c>
      <c r="BF488" s="231">
        <f>IF(N488="snížená",J488,0)</f>
        <v>0</v>
      </c>
      <c r="BG488" s="231">
        <f>IF(N488="zákl. přenesená",J488,0)</f>
        <v>0</v>
      </c>
      <c r="BH488" s="231">
        <f>IF(N488="sníž. přenesená",J488,0)</f>
        <v>0</v>
      </c>
      <c r="BI488" s="231">
        <f>IF(N488="nulová",J488,0)</f>
        <v>0</v>
      </c>
      <c r="BJ488" s="18" t="s">
        <v>83</v>
      </c>
      <c r="BK488" s="231">
        <f>ROUND(I488*H488,2)</f>
        <v>0</v>
      </c>
      <c r="BL488" s="18" t="s">
        <v>128</v>
      </c>
      <c r="BM488" s="230" t="s">
        <v>699</v>
      </c>
    </row>
    <row r="489" s="2" customFormat="1" ht="16.5" customHeight="1">
      <c r="A489" s="39"/>
      <c r="B489" s="40"/>
      <c r="C489" s="280" t="s">
        <v>700</v>
      </c>
      <c r="D489" s="280" t="s">
        <v>231</v>
      </c>
      <c r="E489" s="281" t="s">
        <v>701</v>
      </c>
      <c r="F489" s="282" t="s">
        <v>702</v>
      </c>
      <c r="G489" s="283" t="s">
        <v>409</v>
      </c>
      <c r="H489" s="284">
        <v>2</v>
      </c>
      <c r="I489" s="285"/>
      <c r="J489" s="286">
        <f>ROUND(I489*H489,2)</f>
        <v>0</v>
      </c>
      <c r="K489" s="282" t="s">
        <v>1</v>
      </c>
      <c r="L489" s="287"/>
      <c r="M489" s="288" t="s">
        <v>1</v>
      </c>
      <c r="N489" s="289" t="s">
        <v>41</v>
      </c>
      <c r="O489" s="92"/>
      <c r="P489" s="228">
        <f>O489*H489</f>
        <v>0</v>
      </c>
      <c r="Q489" s="228">
        <v>0</v>
      </c>
      <c r="R489" s="228">
        <f>Q489*H489</f>
        <v>0</v>
      </c>
      <c r="S489" s="228">
        <v>0</v>
      </c>
      <c r="T489" s="229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0" t="s">
        <v>150</v>
      </c>
      <c r="AT489" s="230" t="s">
        <v>231</v>
      </c>
      <c r="AU489" s="230" t="s">
        <v>85</v>
      </c>
      <c r="AY489" s="18" t="s">
        <v>121</v>
      </c>
      <c r="BE489" s="231">
        <f>IF(N489="základní",J489,0)</f>
        <v>0</v>
      </c>
      <c r="BF489" s="231">
        <f>IF(N489="snížená",J489,0)</f>
        <v>0</v>
      </c>
      <c r="BG489" s="231">
        <f>IF(N489="zákl. přenesená",J489,0)</f>
        <v>0</v>
      </c>
      <c r="BH489" s="231">
        <f>IF(N489="sníž. přenesená",J489,0)</f>
        <v>0</v>
      </c>
      <c r="BI489" s="231">
        <f>IF(N489="nulová",J489,0)</f>
        <v>0</v>
      </c>
      <c r="BJ489" s="18" t="s">
        <v>83</v>
      </c>
      <c r="BK489" s="231">
        <f>ROUND(I489*H489,2)</f>
        <v>0</v>
      </c>
      <c r="BL489" s="18" t="s">
        <v>128</v>
      </c>
      <c r="BM489" s="230" t="s">
        <v>703</v>
      </c>
    </row>
    <row r="490" s="2" customFormat="1" ht="16.5" customHeight="1">
      <c r="A490" s="39"/>
      <c r="B490" s="40"/>
      <c r="C490" s="219" t="s">
        <v>468</v>
      </c>
      <c r="D490" s="219" t="s">
        <v>123</v>
      </c>
      <c r="E490" s="220" t="s">
        <v>704</v>
      </c>
      <c r="F490" s="221" t="s">
        <v>705</v>
      </c>
      <c r="G490" s="222" t="s">
        <v>162</v>
      </c>
      <c r="H490" s="223">
        <v>460.24000000000001</v>
      </c>
      <c r="I490" s="224"/>
      <c r="J490" s="225">
        <f>ROUND(I490*H490,2)</f>
        <v>0</v>
      </c>
      <c r="K490" s="221" t="s">
        <v>127</v>
      </c>
      <c r="L490" s="45"/>
      <c r="M490" s="226" t="s">
        <v>1</v>
      </c>
      <c r="N490" s="227" t="s">
        <v>41</v>
      </c>
      <c r="O490" s="92"/>
      <c r="P490" s="228">
        <f>O490*H490</f>
        <v>0</v>
      </c>
      <c r="Q490" s="228">
        <v>0</v>
      </c>
      <c r="R490" s="228">
        <f>Q490*H490</f>
        <v>0</v>
      </c>
      <c r="S490" s="228">
        <v>0</v>
      </c>
      <c r="T490" s="229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0" t="s">
        <v>128</v>
      </c>
      <c r="AT490" s="230" t="s">
        <v>123</v>
      </c>
      <c r="AU490" s="230" t="s">
        <v>85</v>
      </c>
      <c r="AY490" s="18" t="s">
        <v>121</v>
      </c>
      <c r="BE490" s="231">
        <f>IF(N490="základní",J490,0)</f>
        <v>0</v>
      </c>
      <c r="BF490" s="231">
        <f>IF(N490="snížená",J490,0)</f>
        <v>0</v>
      </c>
      <c r="BG490" s="231">
        <f>IF(N490="zákl. přenesená",J490,0)</f>
        <v>0</v>
      </c>
      <c r="BH490" s="231">
        <f>IF(N490="sníž. přenesená",J490,0)</f>
        <v>0</v>
      </c>
      <c r="BI490" s="231">
        <f>IF(N490="nulová",J490,0)</f>
        <v>0</v>
      </c>
      <c r="BJ490" s="18" t="s">
        <v>83</v>
      </c>
      <c r="BK490" s="231">
        <f>ROUND(I490*H490,2)</f>
        <v>0</v>
      </c>
      <c r="BL490" s="18" t="s">
        <v>128</v>
      </c>
      <c r="BM490" s="230" t="s">
        <v>706</v>
      </c>
    </row>
    <row r="491" s="13" customFormat="1">
      <c r="A491" s="13"/>
      <c r="B491" s="232"/>
      <c r="C491" s="233"/>
      <c r="D491" s="234" t="s">
        <v>129</v>
      </c>
      <c r="E491" s="235" t="s">
        <v>1</v>
      </c>
      <c r="F491" s="236" t="s">
        <v>707</v>
      </c>
      <c r="G491" s="233"/>
      <c r="H491" s="237">
        <v>460.24000000000001</v>
      </c>
      <c r="I491" s="238"/>
      <c r="J491" s="233"/>
      <c r="K491" s="233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129</v>
      </c>
      <c r="AU491" s="243" t="s">
        <v>85</v>
      </c>
      <c r="AV491" s="13" t="s">
        <v>85</v>
      </c>
      <c r="AW491" s="13" t="s">
        <v>32</v>
      </c>
      <c r="AX491" s="13" t="s">
        <v>76</v>
      </c>
      <c r="AY491" s="243" t="s">
        <v>121</v>
      </c>
    </row>
    <row r="492" s="14" customFormat="1">
      <c r="A492" s="14"/>
      <c r="B492" s="244"/>
      <c r="C492" s="245"/>
      <c r="D492" s="234" t="s">
        <v>129</v>
      </c>
      <c r="E492" s="246" t="s">
        <v>1</v>
      </c>
      <c r="F492" s="247" t="s">
        <v>132</v>
      </c>
      <c r="G492" s="245"/>
      <c r="H492" s="248">
        <v>460.24000000000001</v>
      </c>
      <c r="I492" s="249"/>
      <c r="J492" s="245"/>
      <c r="K492" s="245"/>
      <c r="L492" s="250"/>
      <c r="M492" s="251"/>
      <c r="N492" s="252"/>
      <c r="O492" s="252"/>
      <c r="P492" s="252"/>
      <c r="Q492" s="252"/>
      <c r="R492" s="252"/>
      <c r="S492" s="252"/>
      <c r="T492" s="25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4" t="s">
        <v>129</v>
      </c>
      <c r="AU492" s="254" t="s">
        <v>85</v>
      </c>
      <c r="AV492" s="14" t="s">
        <v>128</v>
      </c>
      <c r="AW492" s="14" t="s">
        <v>32</v>
      </c>
      <c r="AX492" s="14" t="s">
        <v>83</v>
      </c>
      <c r="AY492" s="254" t="s">
        <v>121</v>
      </c>
    </row>
    <row r="493" s="2" customFormat="1" ht="24.15" customHeight="1">
      <c r="A493" s="39"/>
      <c r="B493" s="40"/>
      <c r="C493" s="219" t="s">
        <v>708</v>
      </c>
      <c r="D493" s="219" t="s">
        <v>123</v>
      </c>
      <c r="E493" s="220" t="s">
        <v>709</v>
      </c>
      <c r="F493" s="221" t="s">
        <v>710</v>
      </c>
      <c r="G493" s="222" t="s">
        <v>162</v>
      </c>
      <c r="H493" s="223">
        <v>460.24000000000001</v>
      </c>
      <c r="I493" s="224"/>
      <c r="J493" s="225">
        <f>ROUND(I493*H493,2)</f>
        <v>0</v>
      </c>
      <c r="K493" s="221" t="s">
        <v>127</v>
      </c>
      <c r="L493" s="45"/>
      <c r="M493" s="226" t="s">
        <v>1</v>
      </c>
      <c r="N493" s="227" t="s">
        <v>41</v>
      </c>
      <c r="O493" s="92"/>
      <c r="P493" s="228">
        <f>O493*H493</f>
        <v>0</v>
      </c>
      <c r="Q493" s="228">
        <v>0</v>
      </c>
      <c r="R493" s="228">
        <f>Q493*H493</f>
        <v>0</v>
      </c>
      <c r="S493" s="228">
        <v>0</v>
      </c>
      <c r="T493" s="229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0" t="s">
        <v>128</v>
      </c>
      <c r="AT493" s="230" t="s">
        <v>123</v>
      </c>
      <c r="AU493" s="230" t="s">
        <v>85</v>
      </c>
      <c r="AY493" s="18" t="s">
        <v>121</v>
      </c>
      <c r="BE493" s="231">
        <f>IF(N493="základní",J493,0)</f>
        <v>0</v>
      </c>
      <c r="BF493" s="231">
        <f>IF(N493="snížená",J493,0)</f>
        <v>0</v>
      </c>
      <c r="BG493" s="231">
        <f>IF(N493="zákl. přenesená",J493,0)</f>
        <v>0</v>
      </c>
      <c r="BH493" s="231">
        <f>IF(N493="sníž. přenesená",J493,0)</f>
        <v>0</v>
      </c>
      <c r="BI493" s="231">
        <f>IF(N493="nulová",J493,0)</f>
        <v>0</v>
      </c>
      <c r="BJ493" s="18" t="s">
        <v>83</v>
      </c>
      <c r="BK493" s="231">
        <f>ROUND(I493*H493,2)</f>
        <v>0</v>
      </c>
      <c r="BL493" s="18" t="s">
        <v>128</v>
      </c>
      <c r="BM493" s="230" t="s">
        <v>711</v>
      </c>
    </row>
    <row r="494" s="13" customFormat="1">
      <c r="A494" s="13"/>
      <c r="B494" s="232"/>
      <c r="C494" s="233"/>
      <c r="D494" s="234" t="s">
        <v>129</v>
      </c>
      <c r="E494" s="235" t="s">
        <v>1</v>
      </c>
      <c r="F494" s="236" t="s">
        <v>707</v>
      </c>
      <c r="G494" s="233"/>
      <c r="H494" s="237">
        <v>460.24000000000001</v>
      </c>
      <c r="I494" s="238"/>
      <c r="J494" s="233"/>
      <c r="K494" s="233"/>
      <c r="L494" s="239"/>
      <c r="M494" s="240"/>
      <c r="N494" s="241"/>
      <c r="O494" s="241"/>
      <c r="P494" s="241"/>
      <c r="Q494" s="241"/>
      <c r="R494" s="241"/>
      <c r="S494" s="241"/>
      <c r="T494" s="24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3" t="s">
        <v>129</v>
      </c>
      <c r="AU494" s="243" t="s">
        <v>85</v>
      </c>
      <c r="AV494" s="13" t="s">
        <v>85</v>
      </c>
      <c r="AW494" s="13" t="s">
        <v>32</v>
      </c>
      <c r="AX494" s="13" t="s">
        <v>76</v>
      </c>
      <c r="AY494" s="243" t="s">
        <v>121</v>
      </c>
    </row>
    <row r="495" s="14" customFormat="1">
      <c r="A495" s="14"/>
      <c r="B495" s="244"/>
      <c r="C495" s="245"/>
      <c r="D495" s="234" t="s">
        <v>129</v>
      </c>
      <c r="E495" s="246" t="s">
        <v>1</v>
      </c>
      <c r="F495" s="247" t="s">
        <v>132</v>
      </c>
      <c r="G495" s="245"/>
      <c r="H495" s="248">
        <v>460.24000000000001</v>
      </c>
      <c r="I495" s="249"/>
      <c r="J495" s="245"/>
      <c r="K495" s="245"/>
      <c r="L495" s="250"/>
      <c r="M495" s="251"/>
      <c r="N495" s="252"/>
      <c r="O495" s="252"/>
      <c r="P495" s="252"/>
      <c r="Q495" s="252"/>
      <c r="R495" s="252"/>
      <c r="S495" s="252"/>
      <c r="T495" s="253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4" t="s">
        <v>129</v>
      </c>
      <c r="AU495" s="254" t="s">
        <v>85</v>
      </c>
      <c r="AV495" s="14" t="s">
        <v>128</v>
      </c>
      <c r="AW495" s="14" t="s">
        <v>32</v>
      </c>
      <c r="AX495" s="14" t="s">
        <v>83</v>
      </c>
      <c r="AY495" s="254" t="s">
        <v>121</v>
      </c>
    </row>
    <row r="496" s="2" customFormat="1" ht="37.8" customHeight="1">
      <c r="A496" s="39"/>
      <c r="B496" s="40"/>
      <c r="C496" s="219" t="s">
        <v>472</v>
      </c>
      <c r="D496" s="219" t="s">
        <v>123</v>
      </c>
      <c r="E496" s="220" t="s">
        <v>712</v>
      </c>
      <c r="F496" s="221" t="s">
        <v>713</v>
      </c>
      <c r="G496" s="222" t="s">
        <v>409</v>
      </c>
      <c r="H496" s="223">
        <v>8</v>
      </c>
      <c r="I496" s="224"/>
      <c r="J496" s="225">
        <f>ROUND(I496*H496,2)</f>
        <v>0</v>
      </c>
      <c r="K496" s="221" t="s">
        <v>127</v>
      </c>
      <c r="L496" s="45"/>
      <c r="M496" s="226" t="s">
        <v>1</v>
      </c>
      <c r="N496" s="227" t="s">
        <v>41</v>
      </c>
      <c r="O496" s="92"/>
      <c r="P496" s="228">
        <f>O496*H496</f>
        <v>0</v>
      </c>
      <c r="Q496" s="228">
        <v>0</v>
      </c>
      <c r="R496" s="228">
        <f>Q496*H496</f>
        <v>0</v>
      </c>
      <c r="S496" s="228">
        <v>0</v>
      </c>
      <c r="T496" s="229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30" t="s">
        <v>128</v>
      </c>
      <c r="AT496" s="230" t="s">
        <v>123</v>
      </c>
      <c r="AU496" s="230" t="s">
        <v>85</v>
      </c>
      <c r="AY496" s="18" t="s">
        <v>121</v>
      </c>
      <c r="BE496" s="231">
        <f>IF(N496="základní",J496,0)</f>
        <v>0</v>
      </c>
      <c r="BF496" s="231">
        <f>IF(N496="snížená",J496,0)</f>
        <v>0</v>
      </c>
      <c r="BG496" s="231">
        <f>IF(N496="zákl. přenesená",J496,0)</f>
        <v>0</v>
      </c>
      <c r="BH496" s="231">
        <f>IF(N496="sníž. přenesená",J496,0)</f>
        <v>0</v>
      </c>
      <c r="BI496" s="231">
        <f>IF(N496="nulová",J496,0)</f>
        <v>0</v>
      </c>
      <c r="BJ496" s="18" t="s">
        <v>83</v>
      </c>
      <c r="BK496" s="231">
        <f>ROUND(I496*H496,2)</f>
        <v>0</v>
      </c>
      <c r="BL496" s="18" t="s">
        <v>128</v>
      </c>
      <c r="BM496" s="230" t="s">
        <v>714</v>
      </c>
    </row>
    <row r="497" s="2" customFormat="1" ht="24.15" customHeight="1">
      <c r="A497" s="39"/>
      <c r="B497" s="40"/>
      <c r="C497" s="219" t="s">
        <v>715</v>
      </c>
      <c r="D497" s="219" t="s">
        <v>123</v>
      </c>
      <c r="E497" s="220" t="s">
        <v>716</v>
      </c>
      <c r="F497" s="221" t="s">
        <v>717</v>
      </c>
      <c r="G497" s="222" t="s">
        <v>409</v>
      </c>
      <c r="H497" s="223">
        <v>17</v>
      </c>
      <c r="I497" s="224"/>
      <c r="J497" s="225">
        <f>ROUND(I497*H497,2)</f>
        <v>0</v>
      </c>
      <c r="K497" s="221" t="s">
        <v>1</v>
      </c>
      <c r="L497" s="45"/>
      <c r="M497" s="226" t="s">
        <v>1</v>
      </c>
      <c r="N497" s="227" t="s">
        <v>41</v>
      </c>
      <c r="O497" s="92"/>
      <c r="P497" s="228">
        <f>O497*H497</f>
        <v>0</v>
      </c>
      <c r="Q497" s="228">
        <v>0</v>
      </c>
      <c r="R497" s="228">
        <f>Q497*H497</f>
        <v>0</v>
      </c>
      <c r="S497" s="228">
        <v>0</v>
      </c>
      <c r="T497" s="229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0" t="s">
        <v>128</v>
      </c>
      <c r="AT497" s="230" t="s">
        <v>123</v>
      </c>
      <c r="AU497" s="230" t="s">
        <v>85</v>
      </c>
      <c r="AY497" s="18" t="s">
        <v>121</v>
      </c>
      <c r="BE497" s="231">
        <f>IF(N497="základní",J497,0)</f>
        <v>0</v>
      </c>
      <c r="BF497" s="231">
        <f>IF(N497="snížená",J497,0)</f>
        <v>0</v>
      </c>
      <c r="BG497" s="231">
        <f>IF(N497="zákl. přenesená",J497,0)</f>
        <v>0</v>
      </c>
      <c r="BH497" s="231">
        <f>IF(N497="sníž. přenesená",J497,0)</f>
        <v>0</v>
      </c>
      <c r="BI497" s="231">
        <f>IF(N497="nulová",J497,0)</f>
        <v>0</v>
      </c>
      <c r="BJ497" s="18" t="s">
        <v>83</v>
      </c>
      <c r="BK497" s="231">
        <f>ROUND(I497*H497,2)</f>
        <v>0</v>
      </c>
      <c r="BL497" s="18" t="s">
        <v>128</v>
      </c>
      <c r="BM497" s="230" t="s">
        <v>718</v>
      </c>
    </row>
    <row r="498" s="15" customFormat="1">
      <c r="A498" s="15"/>
      <c r="B498" s="255"/>
      <c r="C498" s="256"/>
      <c r="D498" s="234" t="s">
        <v>129</v>
      </c>
      <c r="E498" s="257" t="s">
        <v>1</v>
      </c>
      <c r="F498" s="258" t="s">
        <v>387</v>
      </c>
      <c r="G498" s="256"/>
      <c r="H498" s="257" t="s">
        <v>1</v>
      </c>
      <c r="I498" s="259"/>
      <c r="J498" s="256"/>
      <c r="K498" s="256"/>
      <c r="L498" s="260"/>
      <c r="M498" s="261"/>
      <c r="N498" s="262"/>
      <c r="O498" s="262"/>
      <c r="P498" s="262"/>
      <c r="Q498" s="262"/>
      <c r="R498" s="262"/>
      <c r="S498" s="262"/>
      <c r="T498" s="263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64" t="s">
        <v>129</v>
      </c>
      <c r="AU498" s="264" t="s">
        <v>85</v>
      </c>
      <c r="AV498" s="15" t="s">
        <v>83</v>
      </c>
      <c r="AW498" s="15" t="s">
        <v>32</v>
      </c>
      <c r="AX498" s="15" t="s">
        <v>76</v>
      </c>
      <c r="AY498" s="264" t="s">
        <v>121</v>
      </c>
    </row>
    <row r="499" s="13" customFormat="1">
      <c r="A499" s="13"/>
      <c r="B499" s="232"/>
      <c r="C499" s="233"/>
      <c r="D499" s="234" t="s">
        <v>129</v>
      </c>
      <c r="E499" s="235" t="s">
        <v>1</v>
      </c>
      <c r="F499" s="236" t="s">
        <v>227</v>
      </c>
      <c r="G499" s="233"/>
      <c r="H499" s="237">
        <v>17</v>
      </c>
      <c r="I499" s="238"/>
      <c r="J499" s="233"/>
      <c r="K499" s="233"/>
      <c r="L499" s="239"/>
      <c r="M499" s="240"/>
      <c r="N499" s="241"/>
      <c r="O499" s="241"/>
      <c r="P499" s="241"/>
      <c r="Q499" s="241"/>
      <c r="R499" s="241"/>
      <c r="S499" s="241"/>
      <c r="T499" s="24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3" t="s">
        <v>129</v>
      </c>
      <c r="AU499" s="243" t="s">
        <v>85</v>
      </c>
      <c r="AV499" s="13" t="s">
        <v>85</v>
      </c>
      <c r="AW499" s="13" t="s">
        <v>32</v>
      </c>
      <c r="AX499" s="13" t="s">
        <v>76</v>
      </c>
      <c r="AY499" s="243" t="s">
        <v>121</v>
      </c>
    </row>
    <row r="500" s="14" customFormat="1">
      <c r="A500" s="14"/>
      <c r="B500" s="244"/>
      <c r="C500" s="245"/>
      <c r="D500" s="234" t="s">
        <v>129</v>
      </c>
      <c r="E500" s="246" t="s">
        <v>1</v>
      </c>
      <c r="F500" s="247" t="s">
        <v>132</v>
      </c>
      <c r="G500" s="245"/>
      <c r="H500" s="248">
        <v>17</v>
      </c>
      <c r="I500" s="249"/>
      <c r="J500" s="245"/>
      <c r="K500" s="245"/>
      <c r="L500" s="250"/>
      <c r="M500" s="251"/>
      <c r="N500" s="252"/>
      <c r="O500" s="252"/>
      <c r="P500" s="252"/>
      <c r="Q500" s="252"/>
      <c r="R500" s="252"/>
      <c r="S500" s="252"/>
      <c r="T500" s="253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4" t="s">
        <v>129</v>
      </c>
      <c r="AU500" s="254" t="s">
        <v>85</v>
      </c>
      <c r="AV500" s="14" t="s">
        <v>128</v>
      </c>
      <c r="AW500" s="14" t="s">
        <v>32</v>
      </c>
      <c r="AX500" s="14" t="s">
        <v>83</v>
      </c>
      <c r="AY500" s="254" t="s">
        <v>121</v>
      </c>
    </row>
    <row r="501" s="2" customFormat="1" ht="24.15" customHeight="1">
      <c r="A501" s="39"/>
      <c r="B501" s="40"/>
      <c r="C501" s="219" t="s">
        <v>476</v>
      </c>
      <c r="D501" s="219" t="s">
        <v>123</v>
      </c>
      <c r="E501" s="220" t="s">
        <v>719</v>
      </c>
      <c r="F501" s="221" t="s">
        <v>720</v>
      </c>
      <c r="G501" s="222" t="s">
        <v>409</v>
      </c>
      <c r="H501" s="223">
        <v>2</v>
      </c>
      <c r="I501" s="224"/>
      <c r="J501" s="225">
        <f>ROUND(I501*H501,2)</f>
        <v>0</v>
      </c>
      <c r="K501" s="221" t="s">
        <v>127</v>
      </c>
      <c r="L501" s="45"/>
      <c r="M501" s="226" t="s">
        <v>1</v>
      </c>
      <c r="N501" s="227" t="s">
        <v>41</v>
      </c>
      <c r="O501" s="92"/>
      <c r="P501" s="228">
        <f>O501*H501</f>
        <v>0</v>
      </c>
      <c r="Q501" s="228">
        <v>0</v>
      </c>
      <c r="R501" s="228">
        <f>Q501*H501</f>
        <v>0</v>
      </c>
      <c r="S501" s="228">
        <v>0</v>
      </c>
      <c r="T501" s="229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30" t="s">
        <v>128</v>
      </c>
      <c r="AT501" s="230" t="s">
        <v>123</v>
      </c>
      <c r="AU501" s="230" t="s">
        <v>85</v>
      </c>
      <c r="AY501" s="18" t="s">
        <v>121</v>
      </c>
      <c r="BE501" s="231">
        <f>IF(N501="základní",J501,0)</f>
        <v>0</v>
      </c>
      <c r="BF501" s="231">
        <f>IF(N501="snížená",J501,0)</f>
        <v>0</v>
      </c>
      <c r="BG501" s="231">
        <f>IF(N501="zákl. přenesená",J501,0)</f>
        <v>0</v>
      </c>
      <c r="BH501" s="231">
        <f>IF(N501="sníž. přenesená",J501,0)</f>
        <v>0</v>
      </c>
      <c r="BI501" s="231">
        <f>IF(N501="nulová",J501,0)</f>
        <v>0</v>
      </c>
      <c r="BJ501" s="18" t="s">
        <v>83</v>
      </c>
      <c r="BK501" s="231">
        <f>ROUND(I501*H501,2)</f>
        <v>0</v>
      </c>
      <c r="BL501" s="18" t="s">
        <v>128</v>
      </c>
      <c r="BM501" s="230" t="s">
        <v>721</v>
      </c>
    </row>
    <row r="502" s="12" customFormat="1" ht="22.8" customHeight="1">
      <c r="A502" s="12"/>
      <c r="B502" s="203"/>
      <c r="C502" s="204"/>
      <c r="D502" s="205" t="s">
        <v>75</v>
      </c>
      <c r="E502" s="217" t="s">
        <v>173</v>
      </c>
      <c r="F502" s="217" t="s">
        <v>722</v>
      </c>
      <c r="G502" s="204"/>
      <c r="H502" s="204"/>
      <c r="I502" s="207"/>
      <c r="J502" s="218">
        <f>BK502</f>
        <v>0</v>
      </c>
      <c r="K502" s="204"/>
      <c r="L502" s="209"/>
      <c r="M502" s="210"/>
      <c r="N502" s="211"/>
      <c r="O502" s="211"/>
      <c r="P502" s="212">
        <f>SUM(P503:P521)</f>
        <v>0</v>
      </c>
      <c r="Q502" s="211"/>
      <c r="R502" s="212">
        <f>SUM(R503:R521)</f>
        <v>0</v>
      </c>
      <c r="S502" s="211"/>
      <c r="T502" s="213">
        <f>SUM(T503:T521)</f>
        <v>0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214" t="s">
        <v>83</v>
      </c>
      <c r="AT502" s="215" t="s">
        <v>75</v>
      </c>
      <c r="AU502" s="215" t="s">
        <v>83</v>
      </c>
      <c r="AY502" s="214" t="s">
        <v>121</v>
      </c>
      <c r="BK502" s="216">
        <f>SUM(BK503:BK521)</f>
        <v>0</v>
      </c>
    </row>
    <row r="503" s="2" customFormat="1" ht="37.8" customHeight="1">
      <c r="A503" s="39"/>
      <c r="B503" s="40"/>
      <c r="C503" s="219" t="s">
        <v>723</v>
      </c>
      <c r="D503" s="219" t="s">
        <v>123</v>
      </c>
      <c r="E503" s="220" t="s">
        <v>724</v>
      </c>
      <c r="F503" s="221" t="s">
        <v>725</v>
      </c>
      <c r="G503" s="222" t="s">
        <v>162</v>
      </c>
      <c r="H503" s="223">
        <v>4.2400000000000002</v>
      </c>
      <c r="I503" s="224"/>
      <c r="J503" s="225">
        <f>ROUND(I503*H503,2)</f>
        <v>0</v>
      </c>
      <c r="K503" s="221" t="s">
        <v>127</v>
      </c>
      <c r="L503" s="45"/>
      <c r="M503" s="226" t="s">
        <v>1</v>
      </c>
      <c r="N503" s="227" t="s">
        <v>41</v>
      </c>
      <c r="O503" s="92"/>
      <c r="P503" s="228">
        <f>O503*H503</f>
        <v>0</v>
      </c>
      <c r="Q503" s="228">
        <v>0</v>
      </c>
      <c r="R503" s="228">
        <f>Q503*H503</f>
        <v>0</v>
      </c>
      <c r="S503" s="228">
        <v>0</v>
      </c>
      <c r="T503" s="229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30" t="s">
        <v>128</v>
      </c>
      <c r="AT503" s="230" t="s">
        <v>123</v>
      </c>
      <c r="AU503" s="230" t="s">
        <v>85</v>
      </c>
      <c r="AY503" s="18" t="s">
        <v>121</v>
      </c>
      <c r="BE503" s="231">
        <f>IF(N503="základní",J503,0)</f>
        <v>0</v>
      </c>
      <c r="BF503" s="231">
        <f>IF(N503="snížená",J503,0)</f>
        <v>0</v>
      </c>
      <c r="BG503" s="231">
        <f>IF(N503="zákl. přenesená",J503,0)</f>
        <v>0</v>
      </c>
      <c r="BH503" s="231">
        <f>IF(N503="sníž. přenesená",J503,0)</f>
        <v>0</v>
      </c>
      <c r="BI503" s="231">
        <f>IF(N503="nulová",J503,0)</f>
        <v>0</v>
      </c>
      <c r="BJ503" s="18" t="s">
        <v>83</v>
      </c>
      <c r="BK503" s="231">
        <f>ROUND(I503*H503,2)</f>
        <v>0</v>
      </c>
      <c r="BL503" s="18" t="s">
        <v>128</v>
      </c>
      <c r="BM503" s="230" t="s">
        <v>726</v>
      </c>
    </row>
    <row r="504" s="13" customFormat="1">
      <c r="A504" s="13"/>
      <c r="B504" s="232"/>
      <c r="C504" s="233"/>
      <c r="D504" s="234" t="s">
        <v>129</v>
      </c>
      <c r="E504" s="235" t="s">
        <v>1</v>
      </c>
      <c r="F504" s="236" t="s">
        <v>727</v>
      </c>
      <c r="G504" s="233"/>
      <c r="H504" s="237">
        <v>4.2400000000000002</v>
      </c>
      <c r="I504" s="238"/>
      <c r="J504" s="233"/>
      <c r="K504" s="233"/>
      <c r="L504" s="239"/>
      <c r="M504" s="240"/>
      <c r="N504" s="241"/>
      <c r="O504" s="241"/>
      <c r="P504" s="241"/>
      <c r="Q504" s="241"/>
      <c r="R504" s="241"/>
      <c r="S504" s="241"/>
      <c r="T504" s="24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3" t="s">
        <v>129</v>
      </c>
      <c r="AU504" s="243" t="s">
        <v>85</v>
      </c>
      <c r="AV504" s="13" t="s">
        <v>85</v>
      </c>
      <c r="AW504" s="13" t="s">
        <v>32</v>
      </c>
      <c r="AX504" s="13" t="s">
        <v>76</v>
      </c>
      <c r="AY504" s="243" t="s">
        <v>121</v>
      </c>
    </row>
    <row r="505" s="14" customFormat="1">
      <c r="A505" s="14"/>
      <c r="B505" s="244"/>
      <c r="C505" s="245"/>
      <c r="D505" s="234" t="s">
        <v>129</v>
      </c>
      <c r="E505" s="246" t="s">
        <v>1</v>
      </c>
      <c r="F505" s="247" t="s">
        <v>132</v>
      </c>
      <c r="G505" s="245"/>
      <c r="H505" s="248">
        <v>4.2400000000000002</v>
      </c>
      <c r="I505" s="249"/>
      <c r="J505" s="245"/>
      <c r="K505" s="245"/>
      <c r="L505" s="250"/>
      <c r="M505" s="251"/>
      <c r="N505" s="252"/>
      <c r="O505" s="252"/>
      <c r="P505" s="252"/>
      <c r="Q505" s="252"/>
      <c r="R505" s="252"/>
      <c r="S505" s="252"/>
      <c r="T505" s="25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4" t="s">
        <v>129</v>
      </c>
      <c r="AU505" s="254" t="s">
        <v>85</v>
      </c>
      <c r="AV505" s="14" t="s">
        <v>128</v>
      </c>
      <c r="AW505" s="14" t="s">
        <v>32</v>
      </c>
      <c r="AX505" s="14" t="s">
        <v>83</v>
      </c>
      <c r="AY505" s="254" t="s">
        <v>121</v>
      </c>
    </row>
    <row r="506" s="2" customFormat="1" ht="55.5" customHeight="1">
      <c r="A506" s="39"/>
      <c r="B506" s="40"/>
      <c r="C506" s="219" t="s">
        <v>480</v>
      </c>
      <c r="D506" s="219" t="s">
        <v>123</v>
      </c>
      <c r="E506" s="220" t="s">
        <v>728</v>
      </c>
      <c r="F506" s="221" t="s">
        <v>729</v>
      </c>
      <c r="G506" s="222" t="s">
        <v>162</v>
      </c>
      <c r="H506" s="223">
        <v>4.2400000000000002</v>
      </c>
      <c r="I506" s="224"/>
      <c r="J506" s="225">
        <f>ROUND(I506*H506,2)</f>
        <v>0</v>
      </c>
      <c r="K506" s="221" t="s">
        <v>127</v>
      </c>
      <c r="L506" s="45"/>
      <c r="M506" s="226" t="s">
        <v>1</v>
      </c>
      <c r="N506" s="227" t="s">
        <v>41</v>
      </c>
      <c r="O506" s="92"/>
      <c r="P506" s="228">
        <f>O506*H506</f>
        <v>0</v>
      </c>
      <c r="Q506" s="228">
        <v>0</v>
      </c>
      <c r="R506" s="228">
        <f>Q506*H506</f>
        <v>0</v>
      </c>
      <c r="S506" s="228">
        <v>0</v>
      </c>
      <c r="T506" s="229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30" t="s">
        <v>128</v>
      </c>
      <c r="AT506" s="230" t="s">
        <v>123</v>
      </c>
      <c r="AU506" s="230" t="s">
        <v>85</v>
      </c>
      <c r="AY506" s="18" t="s">
        <v>121</v>
      </c>
      <c r="BE506" s="231">
        <f>IF(N506="základní",J506,0)</f>
        <v>0</v>
      </c>
      <c r="BF506" s="231">
        <f>IF(N506="snížená",J506,0)</f>
        <v>0</v>
      </c>
      <c r="BG506" s="231">
        <f>IF(N506="zákl. přenesená",J506,0)</f>
        <v>0</v>
      </c>
      <c r="BH506" s="231">
        <f>IF(N506="sníž. přenesená",J506,0)</f>
        <v>0</v>
      </c>
      <c r="BI506" s="231">
        <f>IF(N506="nulová",J506,0)</f>
        <v>0</v>
      </c>
      <c r="BJ506" s="18" t="s">
        <v>83</v>
      </c>
      <c r="BK506" s="231">
        <f>ROUND(I506*H506,2)</f>
        <v>0</v>
      </c>
      <c r="BL506" s="18" t="s">
        <v>128</v>
      </c>
      <c r="BM506" s="230" t="s">
        <v>730</v>
      </c>
    </row>
    <row r="507" s="13" customFormat="1">
      <c r="A507" s="13"/>
      <c r="B507" s="232"/>
      <c r="C507" s="233"/>
      <c r="D507" s="234" t="s">
        <v>129</v>
      </c>
      <c r="E507" s="235" t="s">
        <v>1</v>
      </c>
      <c r="F507" s="236" t="s">
        <v>727</v>
      </c>
      <c r="G507" s="233"/>
      <c r="H507" s="237">
        <v>4.2400000000000002</v>
      </c>
      <c r="I507" s="238"/>
      <c r="J507" s="233"/>
      <c r="K507" s="233"/>
      <c r="L507" s="239"/>
      <c r="M507" s="240"/>
      <c r="N507" s="241"/>
      <c r="O507" s="241"/>
      <c r="P507" s="241"/>
      <c r="Q507" s="241"/>
      <c r="R507" s="241"/>
      <c r="S507" s="241"/>
      <c r="T507" s="24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3" t="s">
        <v>129</v>
      </c>
      <c r="AU507" s="243" t="s">
        <v>85</v>
      </c>
      <c r="AV507" s="13" t="s">
        <v>85</v>
      </c>
      <c r="AW507" s="13" t="s">
        <v>32</v>
      </c>
      <c r="AX507" s="13" t="s">
        <v>76</v>
      </c>
      <c r="AY507" s="243" t="s">
        <v>121</v>
      </c>
    </row>
    <row r="508" s="14" customFormat="1">
      <c r="A508" s="14"/>
      <c r="B508" s="244"/>
      <c r="C508" s="245"/>
      <c r="D508" s="234" t="s">
        <v>129</v>
      </c>
      <c r="E508" s="246" t="s">
        <v>1</v>
      </c>
      <c r="F508" s="247" t="s">
        <v>132</v>
      </c>
      <c r="G508" s="245"/>
      <c r="H508" s="248">
        <v>4.2400000000000002</v>
      </c>
      <c r="I508" s="249"/>
      <c r="J508" s="245"/>
      <c r="K508" s="245"/>
      <c r="L508" s="250"/>
      <c r="M508" s="251"/>
      <c r="N508" s="252"/>
      <c r="O508" s="252"/>
      <c r="P508" s="252"/>
      <c r="Q508" s="252"/>
      <c r="R508" s="252"/>
      <c r="S508" s="252"/>
      <c r="T508" s="253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4" t="s">
        <v>129</v>
      </c>
      <c r="AU508" s="254" t="s">
        <v>85</v>
      </c>
      <c r="AV508" s="14" t="s">
        <v>128</v>
      </c>
      <c r="AW508" s="14" t="s">
        <v>32</v>
      </c>
      <c r="AX508" s="14" t="s">
        <v>83</v>
      </c>
      <c r="AY508" s="254" t="s">
        <v>121</v>
      </c>
    </row>
    <row r="509" s="2" customFormat="1" ht="37.8" customHeight="1">
      <c r="A509" s="39"/>
      <c r="B509" s="40"/>
      <c r="C509" s="219" t="s">
        <v>731</v>
      </c>
      <c r="D509" s="219" t="s">
        <v>123</v>
      </c>
      <c r="E509" s="220" t="s">
        <v>732</v>
      </c>
      <c r="F509" s="221" t="s">
        <v>733</v>
      </c>
      <c r="G509" s="222" t="s">
        <v>162</v>
      </c>
      <c r="H509" s="223">
        <v>4.2400000000000002</v>
      </c>
      <c r="I509" s="224"/>
      <c r="J509" s="225">
        <f>ROUND(I509*H509,2)</f>
        <v>0</v>
      </c>
      <c r="K509" s="221" t="s">
        <v>1</v>
      </c>
      <c r="L509" s="45"/>
      <c r="M509" s="226" t="s">
        <v>1</v>
      </c>
      <c r="N509" s="227" t="s">
        <v>41</v>
      </c>
      <c r="O509" s="92"/>
      <c r="P509" s="228">
        <f>O509*H509</f>
        <v>0</v>
      </c>
      <c r="Q509" s="228">
        <v>0</v>
      </c>
      <c r="R509" s="228">
        <f>Q509*H509</f>
        <v>0</v>
      </c>
      <c r="S509" s="228">
        <v>0</v>
      </c>
      <c r="T509" s="229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30" t="s">
        <v>128</v>
      </c>
      <c r="AT509" s="230" t="s">
        <v>123</v>
      </c>
      <c r="AU509" s="230" t="s">
        <v>85</v>
      </c>
      <c r="AY509" s="18" t="s">
        <v>121</v>
      </c>
      <c r="BE509" s="231">
        <f>IF(N509="základní",J509,0)</f>
        <v>0</v>
      </c>
      <c r="BF509" s="231">
        <f>IF(N509="snížená",J509,0)</f>
        <v>0</v>
      </c>
      <c r="BG509" s="231">
        <f>IF(N509="zákl. přenesená",J509,0)</f>
        <v>0</v>
      </c>
      <c r="BH509" s="231">
        <f>IF(N509="sníž. přenesená",J509,0)</f>
        <v>0</v>
      </c>
      <c r="BI509" s="231">
        <f>IF(N509="nulová",J509,0)</f>
        <v>0</v>
      </c>
      <c r="BJ509" s="18" t="s">
        <v>83</v>
      </c>
      <c r="BK509" s="231">
        <f>ROUND(I509*H509,2)</f>
        <v>0</v>
      </c>
      <c r="BL509" s="18" t="s">
        <v>128</v>
      </c>
      <c r="BM509" s="230" t="s">
        <v>734</v>
      </c>
    </row>
    <row r="510" s="13" customFormat="1">
      <c r="A510" s="13"/>
      <c r="B510" s="232"/>
      <c r="C510" s="233"/>
      <c r="D510" s="234" t="s">
        <v>129</v>
      </c>
      <c r="E510" s="235" t="s">
        <v>1</v>
      </c>
      <c r="F510" s="236" t="s">
        <v>727</v>
      </c>
      <c r="G510" s="233"/>
      <c r="H510" s="237">
        <v>4.2400000000000002</v>
      </c>
      <c r="I510" s="238"/>
      <c r="J510" s="233"/>
      <c r="K510" s="233"/>
      <c r="L510" s="239"/>
      <c r="M510" s="240"/>
      <c r="N510" s="241"/>
      <c r="O510" s="241"/>
      <c r="P510" s="241"/>
      <c r="Q510" s="241"/>
      <c r="R510" s="241"/>
      <c r="S510" s="241"/>
      <c r="T510" s="242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3" t="s">
        <v>129</v>
      </c>
      <c r="AU510" s="243" t="s">
        <v>85</v>
      </c>
      <c r="AV510" s="13" t="s">
        <v>85</v>
      </c>
      <c r="AW510" s="13" t="s">
        <v>32</v>
      </c>
      <c r="AX510" s="13" t="s">
        <v>76</v>
      </c>
      <c r="AY510" s="243" t="s">
        <v>121</v>
      </c>
    </row>
    <row r="511" s="14" customFormat="1">
      <c r="A511" s="14"/>
      <c r="B511" s="244"/>
      <c r="C511" s="245"/>
      <c r="D511" s="234" t="s">
        <v>129</v>
      </c>
      <c r="E511" s="246" t="s">
        <v>1</v>
      </c>
      <c r="F511" s="247" t="s">
        <v>132</v>
      </c>
      <c r="G511" s="245"/>
      <c r="H511" s="248">
        <v>4.2400000000000002</v>
      </c>
      <c r="I511" s="249"/>
      <c r="J511" s="245"/>
      <c r="K511" s="245"/>
      <c r="L511" s="250"/>
      <c r="M511" s="251"/>
      <c r="N511" s="252"/>
      <c r="O511" s="252"/>
      <c r="P511" s="252"/>
      <c r="Q511" s="252"/>
      <c r="R511" s="252"/>
      <c r="S511" s="252"/>
      <c r="T511" s="253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4" t="s">
        <v>129</v>
      </c>
      <c r="AU511" s="254" t="s">
        <v>85</v>
      </c>
      <c r="AV511" s="14" t="s">
        <v>128</v>
      </c>
      <c r="AW511" s="14" t="s">
        <v>32</v>
      </c>
      <c r="AX511" s="14" t="s">
        <v>83</v>
      </c>
      <c r="AY511" s="254" t="s">
        <v>121</v>
      </c>
    </row>
    <row r="512" s="2" customFormat="1" ht="24.15" customHeight="1">
      <c r="A512" s="39"/>
      <c r="B512" s="40"/>
      <c r="C512" s="219" t="s">
        <v>485</v>
      </c>
      <c r="D512" s="219" t="s">
        <v>123</v>
      </c>
      <c r="E512" s="220" t="s">
        <v>735</v>
      </c>
      <c r="F512" s="221" t="s">
        <v>736</v>
      </c>
      <c r="G512" s="222" t="s">
        <v>162</v>
      </c>
      <c r="H512" s="223">
        <v>588.98000000000002</v>
      </c>
      <c r="I512" s="224"/>
      <c r="J512" s="225">
        <f>ROUND(I512*H512,2)</f>
        <v>0</v>
      </c>
      <c r="K512" s="221" t="s">
        <v>127</v>
      </c>
      <c r="L512" s="45"/>
      <c r="M512" s="226" t="s">
        <v>1</v>
      </c>
      <c r="N512" s="227" t="s">
        <v>41</v>
      </c>
      <c r="O512" s="92"/>
      <c r="P512" s="228">
        <f>O512*H512</f>
        <v>0</v>
      </c>
      <c r="Q512" s="228">
        <v>0</v>
      </c>
      <c r="R512" s="228">
        <f>Q512*H512</f>
        <v>0</v>
      </c>
      <c r="S512" s="228">
        <v>0</v>
      </c>
      <c r="T512" s="229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30" t="s">
        <v>128</v>
      </c>
      <c r="AT512" s="230" t="s">
        <v>123</v>
      </c>
      <c r="AU512" s="230" t="s">
        <v>85</v>
      </c>
      <c r="AY512" s="18" t="s">
        <v>121</v>
      </c>
      <c r="BE512" s="231">
        <f>IF(N512="základní",J512,0)</f>
        <v>0</v>
      </c>
      <c r="BF512" s="231">
        <f>IF(N512="snížená",J512,0)</f>
        <v>0</v>
      </c>
      <c r="BG512" s="231">
        <f>IF(N512="zákl. přenesená",J512,0)</f>
        <v>0</v>
      </c>
      <c r="BH512" s="231">
        <f>IF(N512="sníž. přenesená",J512,0)</f>
        <v>0</v>
      </c>
      <c r="BI512" s="231">
        <f>IF(N512="nulová",J512,0)</f>
        <v>0</v>
      </c>
      <c r="BJ512" s="18" t="s">
        <v>83</v>
      </c>
      <c r="BK512" s="231">
        <f>ROUND(I512*H512,2)</f>
        <v>0</v>
      </c>
      <c r="BL512" s="18" t="s">
        <v>128</v>
      </c>
      <c r="BM512" s="230" t="s">
        <v>737</v>
      </c>
    </row>
    <row r="513" s="13" customFormat="1">
      <c r="A513" s="13"/>
      <c r="B513" s="232"/>
      <c r="C513" s="233"/>
      <c r="D513" s="234" t="s">
        <v>129</v>
      </c>
      <c r="E513" s="235" t="s">
        <v>1</v>
      </c>
      <c r="F513" s="236" t="s">
        <v>738</v>
      </c>
      <c r="G513" s="233"/>
      <c r="H513" s="237">
        <v>510.54000000000002</v>
      </c>
      <c r="I513" s="238"/>
      <c r="J513" s="233"/>
      <c r="K513" s="233"/>
      <c r="L513" s="239"/>
      <c r="M513" s="240"/>
      <c r="N513" s="241"/>
      <c r="O513" s="241"/>
      <c r="P513" s="241"/>
      <c r="Q513" s="241"/>
      <c r="R513" s="241"/>
      <c r="S513" s="241"/>
      <c r="T513" s="242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3" t="s">
        <v>129</v>
      </c>
      <c r="AU513" s="243" t="s">
        <v>85</v>
      </c>
      <c r="AV513" s="13" t="s">
        <v>85</v>
      </c>
      <c r="AW513" s="13" t="s">
        <v>32</v>
      </c>
      <c r="AX513" s="13" t="s">
        <v>76</v>
      </c>
      <c r="AY513" s="243" t="s">
        <v>121</v>
      </c>
    </row>
    <row r="514" s="13" customFormat="1">
      <c r="A514" s="13"/>
      <c r="B514" s="232"/>
      <c r="C514" s="233"/>
      <c r="D514" s="234" t="s">
        <v>129</v>
      </c>
      <c r="E514" s="235" t="s">
        <v>1</v>
      </c>
      <c r="F514" s="236" t="s">
        <v>739</v>
      </c>
      <c r="G514" s="233"/>
      <c r="H514" s="237">
        <v>74.200000000000003</v>
      </c>
      <c r="I514" s="238"/>
      <c r="J514" s="233"/>
      <c r="K514" s="233"/>
      <c r="L514" s="239"/>
      <c r="M514" s="240"/>
      <c r="N514" s="241"/>
      <c r="O514" s="241"/>
      <c r="P514" s="241"/>
      <c r="Q514" s="241"/>
      <c r="R514" s="241"/>
      <c r="S514" s="241"/>
      <c r="T514" s="24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3" t="s">
        <v>129</v>
      </c>
      <c r="AU514" s="243" t="s">
        <v>85</v>
      </c>
      <c r="AV514" s="13" t="s">
        <v>85</v>
      </c>
      <c r="AW514" s="13" t="s">
        <v>32</v>
      </c>
      <c r="AX514" s="13" t="s">
        <v>76</v>
      </c>
      <c r="AY514" s="243" t="s">
        <v>121</v>
      </c>
    </row>
    <row r="515" s="13" customFormat="1">
      <c r="A515" s="13"/>
      <c r="B515" s="232"/>
      <c r="C515" s="233"/>
      <c r="D515" s="234" t="s">
        <v>129</v>
      </c>
      <c r="E515" s="235" t="s">
        <v>1</v>
      </c>
      <c r="F515" s="236" t="s">
        <v>727</v>
      </c>
      <c r="G515" s="233"/>
      <c r="H515" s="237">
        <v>4.2400000000000002</v>
      </c>
      <c r="I515" s="238"/>
      <c r="J515" s="233"/>
      <c r="K515" s="233"/>
      <c r="L515" s="239"/>
      <c r="M515" s="240"/>
      <c r="N515" s="241"/>
      <c r="O515" s="241"/>
      <c r="P515" s="241"/>
      <c r="Q515" s="241"/>
      <c r="R515" s="241"/>
      <c r="S515" s="241"/>
      <c r="T515" s="242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3" t="s">
        <v>129</v>
      </c>
      <c r="AU515" s="243" t="s">
        <v>85</v>
      </c>
      <c r="AV515" s="13" t="s">
        <v>85</v>
      </c>
      <c r="AW515" s="13" t="s">
        <v>32</v>
      </c>
      <c r="AX515" s="13" t="s">
        <v>76</v>
      </c>
      <c r="AY515" s="243" t="s">
        <v>121</v>
      </c>
    </row>
    <row r="516" s="14" customFormat="1">
      <c r="A516" s="14"/>
      <c r="B516" s="244"/>
      <c r="C516" s="245"/>
      <c r="D516" s="234" t="s">
        <v>129</v>
      </c>
      <c r="E516" s="246" t="s">
        <v>1</v>
      </c>
      <c r="F516" s="247" t="s">
        <v>132</v>
      </c>
      <c r="G516" s="245"/>
      <c r="H516" s="248">
        <v>588.98000000000002</v>
      </c>
      <c r="I516" s="249"/>
      <c r="J516" s="245"/>
      <c r="K516" s="245"/>
      <c r="L516" s="250"/>
      <c r="M516" s="251"/>
      <c r="N516" s="252"/>
      <c r="O516" s="252"/>
      <c r="P516" s="252"/>
      <c r="Q516" s="252"/>
      <c r="R516" s="252"/>
      <c r="S516" s="252"/>
      <c r="T516" s="253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4" t="s">
        <v>129</v>
      </c>
      <c r="AU516" s="254" t="s">
        <v>85</v>
      </c>
      <c r="AV516" s="14" t="s">
        <v>128</v>
      </c>
      <c r="AW516" s="14" t="s">
        <v>32</v>
      </c>
      <c r="AX516" s="14" t="s">
        <v>83</v>
      </c>
      <c r="AY516" s="254" t="s">
        <v>121</v>
      </c>
    </row>
    <row r="517" s="2" customFormat="1" ht="66.75" customHeight="1">
      <c r="A517" s="39"/>
      <c r="B517" s="40"/>
      <c r="C517" s="219" t="s">
        <v>740</v>
      </c>
      <c r="D517" s="219" t="s">
        <v>123</v>
      </c>
      <c r="E517" s="220" t="s">
        <v>741</v>
      </c>
      <c r="F517" s="221" t="s">
        <v>742</v>
      </c>
      <c r="G517" s="222" t="s">
        <v>162</v>
      </c>
      <c r="H517" s="223">
        <v>80</v>
      </c>
      <c r="I517" s="224"/>
      <c r="J517" s="225">
        <f>ROUND(I517*H517,2)</f>
        <v>0</v>
      </c>
      <c r="K517" s="221" t="s">
        <v>127</v>
      </c>
      <c r="L517" s="45"/>
      <c r="M517" s="226" t="s">
        <v>1</v>
      </c>
      <c r="N517" s="227" t="s">
        <v>41</v>
      </c>
      <c r="O517" s="92"/>
      <c r="P517" s="228">
        <f>O517*H517</f>
        <v>0</v>
      </c>
      <c r="Q517" s="228">
        <v>0</v>
      </c>
      <c r="R517" s="228">
        <f>Q517*H517</f>
        <v>0</v>
      </c>
      <c r="S517" s="228">
        <v>0</v>
      </c>
      <c r="T517" s="229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0" t="s">
        <v>128</v>
      </c>
      <c r="AT517" s="230" t="s">
        <v>123</v>
      </c>
      <c r="AU517" s="230" t="s">
        <v>85</v>
      </c>
      <c r="AY517" s="18" t="s">
        <v>121</v>
      </c>
      <c r="BE517" s="231">
        <f>IF(N517="základní",J517,0)</f>
        <v>0</v>
      </c>
      <c r="BF517" s="231">
        <f>IF(N517="snížená",J517,0)</f>
        <v>0</v>
      </c>
      <c r="BG517" s="231">
        <f>IF(N517="zákl. přenesená",J517,0)</f>
        <v>0</v>
      </c>
      <c r="BH517" s="231">
        <f>IF(N517="sníž. přenesená",J517,0)</f>
        <v>0</v>
      </c>
      <c r="BI517" s="231">
        <f>IF(N517="nulová",J517,0)</f>
        <v>0</v>
      </c>
      <c r="BJ517" s="18" t="s">
        <v>83</v>
      </c>
      <c r="BK517" s="231">
        <f>ROUND(I517*H517,2)</f>
        <v>0</v>
      </c>
      <c r="BL517" s="18" t="s">
        <v>128</v>
      </c>
      <c r="BM517" s="230" t="s">
        <v>743</v>
      </c>
    </row>
    <row r="518" s="2" customFormat="1" ht="55.5" customHeight="1">
      <c r="A518" s="39"/>
      <c r="B518" s="40"/>
      <c r="C518" s="219" t="s">
        <v>489</v>
      </c>
      <c r="D518" s="219" t="s">
        <v>123</v>
      </c>
      <c r="E518" s="220" t="s">
        <v>744</v>
      </c>
      <c r="F518" s="221" t="s">
        <v>745</v>
      </c>
      <c r="G518" s="222" t="s">
        <v>126</v>
      </c>
      <c r="H518" s="223">
        <v>75.863</v>
      </c>
      <c r="I518" s="224"/>
      <c r="J518" s="225">
        <f>ROUND(I518*H518,2)</f>
        <v>0</v>
      </c>
      <c r="K518" s="221" t="s">
        <v>127</v>
      </c>
      <c r="L518" s="45"/>
      <c r="M518" s="226" t="s">
        <v>1</v>
      </c>
      <c r="N518" s="227" t="s">
        <v>41</v>
      </c>
      <c r="O518" s="92"/>
      <c r="P518" s="228">
        <f>O518*H518</f>
        <v>0</v>
      </c>
      <c r="Q518" s="228">
        <v>0</v>
      </c>
      <c r="R518" s="228">
        <f>Q518*H518</f>
        <v>0</v>
      </c>
      <c r="S518" s="228">
        <v>0</v>
      </c>
      <c r="T518" s="229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0" t="s">
        <v>128</v>
      </c>
      <c r="AT518" s="230" t="s">
        <v>123</v>
      </c>
      <c r="AU518" s="230" t="s">
        <v>85</v>
      </c>
      <c r="AY518" s="18" t="s">
        <v>121</v>
      </c>
      <c r="BE518" s="231">
        <f>IF(N518="základní",J518,0)</f>
        <v>0</v>
      </c>
      <c r="BF518" s="231">
        <f>IF(N518="snížená",J518,0)</f>
        <v>0</v>
      </c>
      <c r="BG518" s="231">
        <f>IF(N518="zákl. přenesená",J518,0)</f>
        <v>0</v>
      </c>
      <c r="BH518" s="231">
        <f>IF(N518="sníž. přenesená",J518,0)</f>
        <v>0</v>
      </c>
      <c r="BI518" s="231">
        <f>IF(N518="nulová",J518,0)</f>
        <v>0</v>
      </c>
      <c r="BJ518" s="18" t="s">
        <v>83</v>
      </c>
      <c r="BK518" s="231">
        <f>ROUND(I518*H518,2)</f>
        <v>0</v>
      </c>
      <c r="BL518" s="18" t="s">
        <v>128</v>
      </c>
      <c r="BM518" s="230" t="s">
        <v>746</v>
      </c>
    </row>
    <row r="519" s="13" customFormat="1">
      <c r="A519" s="13"/>
      <c r="B519" s="232"/>
      <c r="C519" s="233"/>
      <c r="D519" s="234" t="s">
        <v>129</v>
      </c>
      <c r="E519" s="235" t="s">
        <v>1</v>
      </c>
      <c r="F519" s="236" t="s">
        <v>747</v>
      </c>
      <c r="G519" s="233"/>
      <c r="H519" s="237">
        <v>75.337999999999994</v>
      </c>
      <c r="I519" s="238"/>
      <c r="J519" s="233"/>
      <c r="K519" s="233"/>
      <c r="L519" s="239"/>
      <c r="M519" s="240"/>
      <c r="N519" s="241"/>
      <c r="O519" s="241"/>
      <c r="P519" s="241"/>
      <c r="Q519" s="241"/>
      <c r="R519" s="241"/>
      <c r="S519" s="241"/>
      <c r="T519" s="24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3" t="s">
        <v>129</v>
      </c>
      <c r="AU519" s="243" t="s">
        <v>85</v>
      </c>
      <c r="AV519" s="13" t="s">
        <v>85</v>
      </c>
      <c r="AW519" s="13" t="s">
        <v>32</v>
      </c>
      <c r="AX519" s="13" t="s">
        <v>76</v>
      </c>
      <c r="AY519" s="243" t="s">
        <v>121</v>
      </c>
    </row>
    <row r="520" s="13" customFormat="1">
      <c r="A520" s="13"/>
      <c r="B520" s="232"/>
      <c r="C520" s="233"/>
      <c r="D520" s="234" t="s">
        <v>129</v>
      </c>
      <c r="E520" s="235" t="s">
        <v>1</v>
      </c>
      <c r="F520" s="236" t="s">
        <v>748</v>
      </c>
      <c r="G520" s="233"/>
      <c r="H520" s="237">
        <v>0.52500000000000002</v>
      </c>
      <c r="I520" s="238"/>
      <c r="J520" s="233"/>
      <c r="K520" s="233"/>
      <c r="L520" s="239"/>
      <c r="M520" s="240"/>
      <c r="N520" s="241"/>
      <c r="O520" s="241"/>
      <c r="P520" s="241"/>
      <c r="Q520" s="241"/>
      <c r="R520" s="241"/>
      <c r="S520" s="241"/>
      <c r="T520" s="242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3" t="s">
        <v>129</v>
      </c>
      <c r="AU520" s="243" t="s">
        <v>85</v>
      </c>
      <c r="AV520" s="13" t="s">
        <v>85</v>
      </c>
      <c r="AW520" s="13" t="s">
        <v>32</v>
      </c>
      <c r="AX520" s="13" t="s">
        <v>76</v>
      </c>
      <c r="AY520" s="243" t="s">
        <v>121</v>
      </c>
    </row>
    <row r="521" s="14" customFormat="1">
      <c r="A521" s="14"/>
      <c r="B521" s="244"/>
      <c r="C521" s="245"/>
      <c r="D521" s="234" t="s">
        <v>129</v>
      </c>
      <c r="E521" s="246" t="s">
        <v>1</v>
      </c>
      <c r="F521" s="247" t="s">
        <v>132</v>
      </c>
      <c r="G521" s="245"/>
      <c r="H521" s="248">
        <v>75.863</v>
      </c>
      <c r="I521" s="249"/>
      <c r="J521" s="245"/>
      <c r="K521" s="245"/>
      <c r="L521" s="250"/>
      <c r="M521" s="251"/>
      <c r="N521" s="252"/>
      <c r="O521" s="252"/>
      <c r="P521" s="252"/>
      <c r="Q521" s="252"/>
      <c r="R521" s="252"/>
      <c r="S521" s="252"/>
      <c r="T521" s="253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4" t="s">
        <v>129</v>
      </c>
      <c r="AU521" s="254" t="s">
        <v>85</v>
      </c>
      <c r="AV521" s="14" t="s">
        <v>128</v>
      </c>
      <c r="AW521" s="14" t="s">
        <v>32</v>
      </c>
      <c r="AX521" s="14" t="s">
        <v>83</v>
      </c>
      <c r="AY521" s="254" t="s">
        <v>121</v>
      </c>
    </row>
    <row r="522" s="12" customFormat="1" ht="22.8" customHeight="1">
      <c r="A522" s="12"/>
      <c r="B522" s="203"/>
      <c r="C522" s="204"/>
      <c r="D522" s="205" t="s">
        <v>75</v>
      </c>
      <c r="E522" s="217" t="s">
        <v>749</v>
      </c>
      <c r="F522" s="217" t="s">
        <v>750</v>
      </c>
      <c r="G522" s="204"/>
      <c r="H522" s="204"/>
      <c r="I522" s="207"/>
      <c r="J522" s="218">
        <f>BK522</f>
        <v>0</v>
      </c>
      <c r="K522" s="204"/>
      <c r="L522" s="209"/>
      <c r="M522" s="210"/>
      <c r="N522" s="211"/>
      <c r="O522" s="211"/>
      <c r="P522" s="212">
        <f>SUM(P523:P546)</f>
        <v>0</v>
      </c>
      <c r="Q522" s="211"/>
      <c r="R522" s="212">
        <f>SUM(R523:R546)</f>
        <v>0</v>
      </c>
      <c r="S522" s="211"/>
      <c r="T522" s="213">
        <f>SUM(T523:T546)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214" t="s">
        <v>83</v>
      </c>
      <c r="AT522" s="215" t="s">
        <v>75</v>
      </c>
      <c r="AU522" s="215" t="s">
        <v>83</v>
      </c>
      <c r="AY522" s="214" t="s">
        <v>121</v>
      </c>
      <c r="BK522" s="216">
        <f>SUM(BK523:BK546)</f>
        <v>0</v>
      </c>
    </row>
    <row r="523" s="2" customFormat="1" ht="37.8" customHeight="1">
      <c r="A523" s="39"/>
      <c r="B523" s="40"/>
      <c r="C523" s="219" t="s">
        <v>751</v>
      </c>
      <c r="D523" s="219" t="s">
        <v>123</v>
      </c>
      <c r="E523" s="220" t="s">
        <v>752</v>
      </c>
      <c r="F523" s="221" t="s">
        <v>753</v>
      </c>
      <c r="G523" s="222" t="s">
        <v>265</v>
      </c>
      <c r="H523" s="223">
        <v>265.10599999999999</v>
      </c>
      <c r="I523" s="224"/>
      <c r="J523" s="225">
        <f>ROUND(I523*H523,2)</f>
        <v>0</v>
      </c>
      <c r="K523" s="221" t="s">
        <v>127</v>
      </c>
      <c r="L523" s="45"/>
      <c r="M523" s="226" t="s">
        <v>1</v>
      </c>
      <c r="N523" s="227" t="s">
        <v>41</v>
      </c>
      <c r="O523" s="92"/>
      <c r="P523" s="228">
        <f>O523*H523</f>
        <v>0</v>
      </c>
      <c r="Q523" s="228">
        <v>0</v>
      </c>
      <c r="R523" s="228">
        <f>Q523*H523</f>
        <v>0</v>
      </c>
      <c r="S523" s="228">
        <v>0</v>
      </c>
      <c r="T523" s="229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0" t="s">
        <v>128</v>
      </c>
      <c r="AT523" s="230" t="s">
        <v>123</v>
      </c>
      <c r="AU523" s="230" t="s">
        <v>85</v>
      </c>
      <c r="AY523" s="18" t="s">
        <v>121</v>
      </c>
      <c r="BE523" s="231">
        <f>IF(N523="základní",J523,0)</f>
        <v>0</v>
      </c>
      <c r="BF523" s="231">
        <f>IF(N523="snížená",J523,0)</f>
        <v>0</v>
      </c>
      <c r="BG523" s="231">
        <f>IF(N523="zákl. přenesená",J523,0)</f>
        <v>0</v>
      </c>
      <c r="BH523" s="231">
        <f>IF(N523="sníž. přenesená",J523,0)</f>
        <v>0</v>
      </c>
      <c r="BI523" s="231">
        <f>IF(N523="nulová",J523,0)</f>
        <v>0</v>
      </c>
      <c r="BJ523" s="18" t="s">
        <v>83</v>
      </c>
      <c r="BK523" s="231">
        <f>ROUND(I523*H523,2)</f>
        <v>0</v>
      </c>
      <c r="BL523" s="18" t="s">
        <v>128</v>
      </c>
      <c r="BM523" s="230" t="s">
        <v>754</v>
      </c>
    </row>
    <row r="524" s="13" customFormat="1">
      <c r="A524" s="13"/>
      <c r="B524" s="232"/>
      <c r="C524" s="233"/>
      <c r="D524" s="234" t="s">
        <v>129</v>
      </c>
      <c r="E524" s="235" t="s">
        <v>1</v>
      </c>
      <c r="F524" s="236" t="s">
        <v>755</v>
      </c>
      <c r="G524" s="233"/>
      <c r="H524" s="237">
        <v>265.10599999999999</v>
      </c>
      <c r="I524" s="238"/>
      <c r="J524" s="233"/>
      <c r="K524" s="233"/>
      <c r="L524" s="239"/>
      <c r="M524" s="240"/>
      <c r="N524" s="241"/>
      <c r="O524" s="241"/>
      <c r="P524" s="241"/>
      <c r="Q524" s="241"/>
      <c r="R524" s="241"/>
      <c r="S524" s="241"/>
      <c r="T524" s="242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3" t="s">
        <v>129</v>
      </c>
      <c r="AU524" s="243" t="s">
        <v>85</v>
      </c>
      <c r="AV524" s="13" t="s">
        <v>85</v>
      </c>
      <c r="AW524" s="13" t="s">
        <v>32</v>
      </c>
      <c r="AX524" s="13" t="s">
        <v>76</v>
      </c>
      <c r="AY524" s="243" t="s">
        <v>121</v>
      </c>
    </row>
    <row r="525" s="14" customFormat="1">
      <c r="A525" s="14"/>
      <c r="B525" s="244"/>
      <c r="C525" s="245"/>
      <c r="D525" s="234" t="s">
        <v>129</v>
      </c>
      <c r="E525" s="246" t="s">
        <v>1</v>
      </c>
      <c r="F525" s="247" t="s">
        <v>132</v>
      </c>
      <c r="G525" s="245"/>
      <c r="H525" s="248">
        <v>265.10599999999999</v>
      </c>
      <c r="I525" s="249"/>
      <c r="J525" s="245"/>
      <c r="K525" s="245"/>
      <c r="L525" s="250"/>
      <c r="M525" s="251"/>
      <c r="N525" s="252"/>
      <c r="O525" s="252"/>
      <c r="P525" s="252"/>
      <c r="Q525" s="252"/>
      <c r="R525" s="252"/>
      <c r="S525" s="252"/>
      <c r="T525" s="253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4" t="s">
        <v>129</v>
      </c>
      <c r="AU525" s="254" t="s">
        <v>85</v>
      </c>
      <c r="AV525" s="14" t="s">
        <v>128</v>
      </c>
      <c r="AW525" s="14" t="s">
        <v>32</v>
      </c>
      <c r="AX525" s="14" t="s">
        <v>83</v>
      </c>
      <c r="AY525" s="254" t="s">
        <v>121</v>
      </c>
    </row>
    <row r="526" s="2" customFormat="1" ht="37.8" customHeight="1">
      <c r="A526" s="39"/>
      <c r="B526" s="40"/>
      <c r="C526" s="219" t="s">
        <v>492</v>
      </c>
      <c r="D526" s="219" t="s">
        <v>123</v>
      </c>
      <c r="E526" s="220" t="s">
        <v>756</v>
      </c>
      <c r="F526" s="221" t="s">
        <v>757</v>
      </c>
      <c r="G526" s="222" t="s">
        <v>265</v>
      </c>
      <c r="H526" s="223">
        <v>1060.424</v>
      </c>
      <c r="I526" s="224"/>
      <c r="J526" s="225">
        <f>ROUND(I526*H526,2)</f>
        <v>0</v>
      </c>
      <c r="K526" s="221" t="s">
        <v>127</v>
      </c>
      <c r="L526" s="45"/>
      <c r="M526" s="226" t="s">
        <v>1</v>
      </c>
      <c r="N526" s="227" t="s">
        <v>41</v>
      </c>
      <c r="O526" s="92"/>
      <c r="P526" s="228">
        <f>O526*H526</f>
        <v>0</v>
      </c>
      <c r="Q526" s="228">
        <v>0</v>
      </c>
      <c r="R526" s="228">
        <f>Q526*H526</f>
        <v>0</v>
      </c>
      <c r="S526" s="228">
        <v>0</v>
      </c>
      <c r="T526" s="229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0" t="s">
        <v>128</v>
      </c>
      <c r="AT526" s="230" t="s">
        <v>123</v>
      </c>
      <c r="AU526" s="230" t="s">
        <v>85</v>
      </c>
      <c r="AY526" s="18" t="s">
        <v>121</v>
      </c>
      <c r="BE526" s="231">
        <f>IF(N526="základní",J526,0)</f>
        <v>0</v>
      </c>
      <c r="BF526" s="231">
        <f>IF(N526="snížená",J526,0)</f>
        <v>0</v>
      </c>
      <c r="BG526" s="231">
        <f>IF(N526="zákl. přenesená",J526,0)</f>
        <v>0</v>
      </c>
      <c r="BH526" s="231">
        <f>IF(N526="sníž. přenesená",J526,0)</f>
        <v>0</v>
      </c>
      <c r="BI526" s="231">
        <f>IF(N526="nulová",J526,0)</f>
        <v>0</v>
      </c>
      <c r="BJ526" s="18" t="s">
        <v>83</v>
      </c>
      <c r="BK526" s="231">
        <f>ROUND(I526*H526,2)</f>
        <v>0</v>
      </c>
      <c r="BL526" s="18" t="s">
        <v>128</v>
      </c>
      <c r="BM526" s="230" t="s">
        <v>758</v>
      </c>
    </row>
    <row r="527" s="15" customFormat="1">
      <c r="A527" s="15"/>
      <c r="B527" s="255"/>
      <c r="C527" s="256"/>
      <c r="D527" s="234" t="s">
        <v>129</v>
      </c>
      <c r="E527" s="257" t="s">
        <v>1</v>
      </c>
      <c r="F527" s="258" t="s">
        <v>759</v>
      </c>
      <c r="G527" s="256"/>
      <c r="H527" s="257" t="s">
        <v>1</v>
      </c>
      <c r="I527" s="259"/>
      <c r="J527" s="256"/>
      <c r="K527" s="256"/>
      <c r="L527" s="260"/>
      <c r="M527" s="261"/>
      <c r="N527" s="262"/>
      <c r="O527" s="262"/>
      <c r="P527" s="262"/>
      <c r="Q527" s="262"/>
      <c r="R527" s="262"/>
      <c r="S527" s="262"/>
      <c r="T527" s="263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64" t="s">
        <v>129</v>
      </c>
      <c r="AU527" s="264" t="s">
        <v>85</v>
      </c>
      <c r="AV527" s="15" t="s">
        <v>83</v>
      </c>
      <c r="AW527" s="15" t="s">
        <v>32</v>
      </c>
      <c r="AX527" s="15" t="s">
        <v>76</v>
      </c>
      <c r="AY527" s="264" t="s">
        <v>121</v>
      </c>
    </row>
    <row r="528" s="13" customFormat="1">
      <c r="A528" s="13"/>
      <c r="B528" s="232"/>
      <c r="C528" s="233"/>
      <c r="D528" s="234" t="s">
        <v>129</v>
      </c>
      <c r="E528" s="235" t="s">
        <v>1</v>
      </c>
      <c r="F528" s="236" t="s">
        <v>760</v>
      </c>
      <c r="G528" s="233"/>
      <c r="H528" s="237">
        <v>1060.424</v>
      </c>
      <c r="I528" s="238"/>
      <c r="J528" s="233"/>
      <c r="K528" s="233"/>
      <c r="L528" s="239"/>
      <c r="M528" s="240"/>
      <c r="N528" s="241"/>
      <c r="O528" s="241"/>
      <c r="P528" s="241"/>
      <c r="Q528" s="241"/>
      <c r="R528" s="241"/>
      <c r="S528" s="241"/>
      <c r="T528" s="242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3" t="s">
        <v>129</v>
      </c>
      <c r="AU528" s="243" t="s">
        <v>85</v>
      </c>
      <c r="AV528" s="13" t="s">
        <v>85</v>
      </c>
      <c r="AW528" s="13" t="s">
        <v>32</v>
      </c>
      <c r="AX528" s="13" t="s">
        <v>76</v>
      </c>
      <c r="AY528" s="243" t="s">
        <v>121</v>
      </c>
    </row>
    <row r="529" s="14" customFormat="1">
      <c r="A529" s="14"/>
      <c r="B529" s="244"/>
      <c r="C529" s="245"/>
      <c r="D529" s="234" t="s">
        <v>129</v>
      </c>
      <c r="E529" s="246" t="s">
        <v>1</v>
      </c>
      <c r="F529" s="247" t="s">
        <v>132</v>
      </c>
      <c r="G529" s="245"/>
      <c r="H529" s="248">
        <v>1060.424</v>
      </c>
      <c r="I529" s="249"/>
      <c r="J529" s="245"/>
      <c r="K529" s="245"/>
      <c r="L529" s="250"/>
      <c r="M529" s="251"/>
      <c r="N529" s="252"/>
      <c r="O529" s="252"/>
      <c r="P529" s="252"/>
      <c r="Q529" s="252"/>
      <c r="R529" s="252"/>
      <c r="S529" s="252"/>
      <c r="T529" s="253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4" t="s">
        <v>129</v>
      </c>
      <c r="AU529" s="254" t="s">
        <v>85</v>
      </c>
      <c r="AV529" s="14" t="s">
        <v>128</v>
      </c>
      <c r="AW529" s="14" t="s">
        <v>32</v>
      </c>
      <c r="AX529" s="14" t="s">
        <v>83</v>
      </c>
      <c r="AY529" s="254" t="s">
        <v>121</v>
      </c>
    </row>
    <row r="530" s="2" customFormat="1" ht="37.8" customHeight="1">
      <c r="A530" s="39"/>
      <c r="B530" s="40"/>
      <c r="C530" s="219" t="s">
        <v>761</v>
      </c>
      <c r="D530" s="219" t="s">
        <v>123</v>
      </c>
      <c r="E530" s="220" t="s">
        <v>762</v>
      </c>
      <c r="F530" s="221" t="s">
        <v>763</v>
      </c>
      <c r="G530" s="222" t="s">
        <v>265</v>
      </c>
      <c r="H530" s="223">
        <v>23.199999999999999</v>
      </c>
      <c r="I530" s="224"/>
      <c r="J530" s="225">
        <f>ROUND(I530*H530,2)</f>
        <v>0</v>
      </c>
      <c r="K530" s="221" t="s">
        <v>127</v>
      </c>
      <c r="L530" s="45"/>
      <c r="M530" s="226" t="s">
        <v>1</v>
      </c>
      <c r="N530" s="227" t="s">
        <v>41</v>
      </c>
      <c r="O530" s="92"/>
      <c r="P530" s="228">
        <f>O530*H530</f>
        <v>0</v>
      </c>
      <c r="Q530" s="228">
        <v>0</v>
      </c>
      <c r="R530" s="228">
        <f>Q530*H530</f>
        <v>0</v>
      </c>
      <c r="S530" s="228">
        <v>0</v>
      </c>
      <c r="T530" s="229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30" t="s">
        <v>128</v>
      </c>
      <c r="AT530" s="230" t="s">
        <v>123</v>
      </c>
      <c r="AU530" s="230" t="s">
        <v>85</v>
      </c>
      <c r="AY530" s="18" t="s">
        <v>121</v>
      </c>
      <c r="BE530" s="231">
        <f>IF(N530="základní",J530,0)</f>
        <v>0</v>
      </c>
      <c r="BF530" s="231">
        <f>IF(N530="snížená",J530,0)</f>
        <v>0</v>
      </c>
      <c r="BG530" s="231">
        <f>IF(N530="zákl. přenesená",J530,0)</f>
        <v>0</v>
      </c>
      <c r="BH530" s="231">
        <f>IF(N530="sníž. přenesená",J530,0)</f>
        <v>0</v>
      </c>
      <c r="BI530" s="231">
        <f>IF(N530="nulová",J530,0)</f>
        <v>0</v>
      </c>
      <c r="BJ530" s="18" t="s">
        <v>83</v>
      </c>
      <c r="BK530" s="231">
        <f>ROUND(I530*H530,2)</f>
        <v>0</v>
      </c>
      <c r="BL530" s="18" t="s">
        <v>128</v>
      </c>
      <c r="BM530" s="230" t="s">
        <v>764</v>
      </c>
    </row>
    <row r="531" s="13" customFormat="1">
      <c r="A531" s="13"/>
      <c r="B531" s="232"/>
      <c r="C531" s="233"/>
      <c r="D531" s="234" t="s">
        <v>129</v>
      </c>
      <c r="E531" s="235" t="s">
        <v>1</v>
      </c>
      <c r="F531" s="236" t="s">
        <v>765</v>
      </c>
      <c r="G531" s="233"/>
      <c r="H531" s="237">
        <v>23.199999999999999</v>
      </c>
      <c r="I531" s="238"/>
      <c r="J531" s="233"/>
      <c r="K531" s="233"/>
      <c r="L531" s="239"/>
      <c r="M531" s="240"/>
      <c r="N531" s="241"/>
      <c r="O531" s="241"/>
      <c r="P531" s="241"/>
      <c r="Q531" s="241"/>
      <c r="R531" s="241"/>
      <c r="S531" s="241"/>
      <c r="T531" s="242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3" t="s">
        <v>129</v>
      </c>
      <c r="AU531" s="243" t="s">
        <v>85</v>
      </c>
      <c r="AV531" s="13" t="s">
        <v>85</v>
      </c>
      <c r="AW531" s="13" t="s">
        <v>32</v>
      </c>
      <c r="AX531" s="13" t="s">
        <v>76</v>
      </c>
      <c r="AY531" s="243" t="s">
        <v>121</v>
      </c>
    </row>
    <row r="532" s="14" customFormat="1">
      <c r="A532" s="14"/>
      <c r="B532" s="244"/>
      <c r="C532" s="245"/>
      <c r="D532" s="234" t="s">
        <v>129</v>
      </c>
      <c r="E532" s="246" t="s">
        <v>1</v>
      </c>
      <c r="F532" s="247" t="s">
        <v>132</v>
      </c>
      <c r="G532" s="245"/>
      <c r="H532" s="248">
        <v>23.199999999999999</v>
      </c>
      <c r="I532" s="249"/>
      <c r="J532" s="245"/>
      <c r="K532" s="245"/>
      <c r="L532" s="250"/>
      <c r="M532" s="251"/>
      <c r="N532" s="252"/>
      <c r="O532" s="252"/>
      <c r="P532" s="252"/>
      <c r="Q532" s="252"/>
      <c r="R532" s="252"/>
      <c r="S532" s="252"/>
      <c r="T532" s="253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4" t="s">
        <v>129</v>
      </c>
      <c r="AU532" s="254" t="s">
        <v>85</v>
      </c>
      <c r="AV532" s="14" t="s">
        <v>128</v>
      </c>
      <c r="AW532" s="14" t="s">
        <v>32</v>
      </c>
      <c r="AX532" s="14" t="s">
        <v>83</v>
      </c>
      <c r="AY532" s="254" t="s">
        <v>121</v>
      </c>
    </row>
    <row r="533" s="2" customFormat="1" ht="37.8" customHeight="1">
      <c r="A533" s="39"/>
      <c r="B533" s="40"/>
      <c r="C533" s="219" t="s">
        <v>496</v>
      </c>
      <c r="D533" s="219" t="s">
        <v>123</v>
      </c>
      <c r="E533" s="220" t="s">
        <v>766</v>
      </c>
      <c r="F533" s="221" t="s">
        <v>757</v>
      </c>
      <c r="G533" s="222" t="s">
        <v>265</v>
      </c>
      <c r="H533" s="223">
        <v>92.799999999999997</v>
      </c>
      <c r="I533" s="224"/>
      <c r="J533" s="225">
        <f>ROUND(I533*H533,2)</f>
        <v>0</v>
      </c>
      <c r="K533" s="221" t="s">
        <v>127</v>
      </c>
      <c r="L533" s="45"/>
      <c r="M533" s="226" t="s">
        <v>1</v>
      </c>
      <c r="N533" s="227" t="s">
        <v>41</v>
      </c>
      <c r="O533" s="92"/>
      <c r="P533" s="228">
        <f>O533*H533</f>
        <v>0</v>
      </c>
      <c r="Q533" s="228">
        <v>0</v>
      </c>
      <c r="R533" s="228">
        <f>Q533*H533</f>
        <v>0</v>
      </c>
      <c r="S533" s="228">
        <v>0</v>
      </c>
      <c r="T533" s="229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30" t="s">
        <v>128</v>
      </c>
      <c r="AT533" s="230" t="s">
        <v>123</v>
      </c>
      <c r="AU533" s="230" t="s">
        <v>85</v>
      </c>
      <c r="AY533" s="18" t="s">
        <v>121</v>
      </c>
      <c r="BE533" s="231">
        <f>IF(N533="základní",J533,0)</f>
        <v>0</v>
      </c>
      <c r="BF533" s="231">
        <f>IF(N533="snížená",J533,0)</f>
        <v>0</v>
      </c>
      <c r="BG533" s="231">
        <f>IF(N533="zákl. přenesená",J533,0)</f>
        <v>0</v>
      </c>
      <c r="BH533" s="231">
        <f>IF(N533="sníž. přenesená",J533,0)</f>
        <v>0</v>
      </c>
      <c r="BI533" s="231">
        <f>IF(N533="nulová",J533,0)</f>
        <v>0</v>
      </c>
      <c r="BJ533" s="18" t="s">
        <v>83</v>
      </c>
      <c r="BK533" s="231">
        <f>ROUND(I533*H533,2)</f>
        <v>0</v>
      </c>
      <c r="BL533" s="18" t="s">
        <v>128</v>
      </c>
      <c r="BM533" s="230" t="s">
        <v>767</v>
      </c>
    </row>
    <row r="534" s="15" customFormat="1">
      <c r="A534" s="15"/>
      <c r="B534" s="255"/>
      <c r="C534" s="256"/>
      <c r="D534" s="234" t="s">
        <v>129</v>
      </c>
      <c r="E534" s="257" t="s">
        <v>1</v>
      </c>
      <c r="F534" s="258" t="s">
        <v>759</v>
      </c>
      <c r="G534" s="256"/>
      <c r="H534" s="257" t="s">
        <v>1</v>
      </c>
      <c r="I534" s="259"/>
      <c r="J534" s="256"/>
      <c r="K534" s="256"/>
      <c r="L534" s="260"/>
      <c r="M534" s="261"/>
      <c r="N534" s="262"/>
      <c r="O534" s="262"/>
      <c r="P534" s="262"/>
      <c r="Q534" s="262"/>
      <c r="R534" s="262"/>
      <c r="S534" s="262"/>
      <c r="T534" s="263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64" t="s">
        <v>129</v>
      </c>
      <c r="AU534" s="264" t="s">
        <v>85</v>
      </c>
      <c r="AV534" s="15" t="s">
        <v>83</v>
      </c>
      <c r="AW534" s="15" t="s">
        <v>32</v>
      </c>
      <c r="AX534" s="15" t="s">
        <v>76</v>
      </c>
      <c r="AY534" s="264" t="s">
        <v>121</v>
      </c>
    </row>
    <row r="535" s="13" customFormat="1">
      <c r="A535" s="13"/>
      <c r="B535" s="232"/>
      <c r="C535" s="233"/>
      <c r="D535" s="234" t="s">
        <v>129</v>
      </c>
      <c r="E535" s="235" t="s">
        <v>1</v>
      </c>
      <c r="F535" s="236" t="s">
        <v>768</v>
      </c>
      <c r="G535" s="233"/>
      <c r="H535" s="237">
        <v>92.799999999999997</v>
      </c>
      <c r="I535" s="238"/>
      <c r="J535" s="233"/>
      <c r="K535" s="233"/>
      <c r="L535" s="239"/>
      <c r="M535" s="240"/>
      <c r="N535" s="241"/>
      <c r="O535" s="241"/>
      <c r="P535" s="241"/>
      <c r="Q535" s="241"/>
      <c r="R535" s="241"/>
      <c r="S535" s="241"/>
      <c r="T535" s="24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3" t="s">
        <v>129</v>
      </c>
      <c r="AU535" s="243" t="s">
        <v>85</v>
      </c>
      <c r="AV535" s="13" t="s">
        <v>85</v>
      </c>
      <c r="AW535" s="13" t="s">
        <v>32</v>
      </c>
      <c r="AX535" s="13" t="s">
        <v>76</v>
      </c>
      <c r="AY535" s="243" t="s">
        <v>121</v>
      </c>
    </row>
    <row r="536" s="14" customFormat="1">
      <c r="A536" s="14"/>
      <c r="B536" s="244"/>
      <c r="C536" s="245"/>
      <c r="D536" s="234" t="s">
        <v>129</v>
      </c>
      <c r="E536" s="246" t="s">
        <v>1</v>
      </c>
      <c r="F536" s="247" t="s">
        <v>132</v>
      </c>
      <c r="G536" s="245"/>
      <c r="H536" s="248">
        <v>92.799999999999997</v>
      </c>
      <c r="I536" s="249"/>
      <c r="J536" s="245"/>
      <c r="K536" s="245"/>
      <c r="L536" s="250"/>
      <c r="M536" s="251"/>
      <c r="N536" s="252"/>
      <c r="O536" s="252"/>
      <c r="P536" s="252"/>
      <c r="Q536" s="252"/>
      <c r="R536" s="252"/>
      <c r="S536" s="252"/>
      <c r="T536" s="253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4" t="s">
        <v>129</v>
      </c>
      <c r="AU536" s="254" t="s">
        <v>85</v>
      </c>
      <c r="AV536" s="14" t="s">
        <v>128</v>
      </c>
      <c r="AW536" s="14" t="s">
        <v>32</v>
      </c>
      <c r="AX536" s="14" t="s">
        <v>83</v>
      </c>
      <c r="AY536" s="254" t="s">
        <v>121</v>
      </c>
    </row>
    <row r="537" s="2" customFormat="1" ht="44.25" customHeight="1">
      <c r="A537" s="39"/>
      <c r="B537" s="40"/>
      <c r="C537" s="219" t="s">
        <v>769</v>
      </c>
      <c r="D537" s="290" t="s">
        <v>123</v>
      </c>
      <c r="E537" s="220" t="s">
        <v>770</v>
      </c>
      <c r="F537" s="221" t="s">
        <v>771</v>
      </c>
      <c r="G537" s="222" t="s">
        <v>265</v>
      </c>
      <c r="H537" s="223">
        <v>36.173999999999999</v>
      </c>
      <c r="I537" s="224"/>
      <c r="J537" s="225">
        <f>ROUND(I537*H537,2)</f>
        <v>0</v>
      </c>
      <c r="K537" s="221" t="s">
        <v>266</v>
      </c>
      <c r="L537" s="45"/>
      <c r="M537" s="226" t="s">
        <v>1</v>
      </c>
      <c r="N537" s="227" t="s">
        <v>41</v>
      </c>
      <c r="O537" s="92"/>
      <c r="P537" s="228">
        <f>O537*H537</f>
        <v>0</v>
      </c>
      <c r="Q537" s="228">
        <v>0</v>
      </c>
      <c r="R537" s="228">
        <f>Q537*H537</f>
        <v>0</v>
      </c>
      <c r="S537" s="228">
        <v>0</v>
      </c>
      <c r="T537" s="229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30" t="s">
        <v>128</v>
      </c>
      <c r="AT537" s="230" t="s">
        <v>123</v>
      </c>
      <c r="AU537" s="230" t="s">
        <v>85</v>
      </c>
      <c r="AY537" s="18" t="s">
        <v>121</v>
      </c>
      <c r="BE537" s="231">
        <f>IF(N537="základní",J537,0)</f>
        <v>0</v>
      </c>
      <c r="BF537" s="231">
        <f>IF(N537="snížená",J537,0)</f>
        <v>0</v>
      </c>
      <c r="BG537" s="231">
        <f>IF(N537="zákl. přenesená",J537,0)</f>
        <v>0</v>
      </c>
      <c r="BH537" s="231">
        <f>IF(N537="sníž. přenesená",J537,0)</f>
        <v>0</v>
      </c>
      <c r="BI537" s="231">
        <f>IF(N537="nulová",J537,0)</f>
        <v>0</v>
      </c>
      <c r="BJ537" s="18" t="s">
        <v>83</v>
      </c>
      <c r="BK537" s="231">
        <f>ROUND(I537*H537,2)</f>
        <v>0</v>
      </c>
      <c r="BL537" s="18" t="s">
        <v>128</v>
      </c>
      <c r="BM537" s="230" t="s">
        <v>772</v>
      </c>
    </row>
    <row r="538" s="13" customFormat="1">
      <c r="A538" s="13"/>
      <c r="B538" s="232"/>
      <c r="C538" s="233"/>
      <c r="D538" s="234" t="s">
        <v>129</v>
      </c>
      <c r="E538" s="235" t="s">
        <v>1</v>
      </c>
      <c r="F538" s="236" t="s">
        <v>773</v>
      </c>
      <c r="G538" s="233"/>
      <c r="H538" s="237">
        <v>35.911000000000001</v>
      </c>
      <c r="I538" s="238"/>
      <c r="J538" s="233"/>
      <c r="K538" s="233"/>
      <c r="L538" s="239"/>
      <c r="M538" s="240"/>
      <c r="N538" s="241"/>
      <c r="O538" s="241"/>
      <c r="P538" s="241"/>
      <c r="Q538" s="241"/>
      <c r="R538" s="241"/>
      <c r="S538" s="241"/>
      <c r="T538" s="242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3" t="s">
        <v>129</v>
      </c>
      <c r="AU538" s="243" t="s">
        <v>85</v>
      </c>
      <c r="AV538" s="13" t="s">
        <v>85</v>
      </c>
      <c r="AW538" s="13" t="s">
        <v>32</v>
      </c>
      <c r="AX538" s="13" t="s">
        <v>76</v>
      </c>
      <c r="AY538" s="243" t="s">
        <v>121</v>
      </c>
    </row>
    <row r="539" s="13" customFormat="1">
      <c r="A539" s="13"/>
      <c r="B539" s="232"/>
      <c r="C539" s="233"/>
      <c r="D539" s="234" t="s">
        <v>129</v>
      </c>
      <c r="E539" s="235" t="s">
        <v>1</v>
      </c>
      <c r="F539" s="236" t="s">
        <v>774</v>
      </c>
      <c r="G539" s="233"/>
      <c r="H539" s="237">
        <v>0.26300000000000001</v>
      </c>
      <c r="I539" s="238"/>
      <c r="J539" s="233"/>
      <c r="K539" s="233"/>
      <c r="L539" s="239"/>
      <c r="M539" s="240"/>
      <c r="N539" s="241"/>
      <c r="O539" s="241"/>
      <c r="P539" s="241"/>
      <c r="Q539" s="241"/>
      <c r="R539" s="241"/>
      <c r="S539" s="241"/>
      <c r="T539" s="242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3" t="s">
        <v>129</v>
      </c>
      <c r="AU539" s="243" t="s">
        <v>85</v>
      </c>
      <c r="AV539" s="13" t="s">
        <v>85</v>
      </c>
      <c r="AW539" s="13" t="s">
        <v>32</v>
      </c>
      <c r="AX539" s="13" t="s">
        <v>76</v>
      </c>
      <c r="AY539" s="243" t="s">
        <v>121</v>
      </c>
    </row>
    <row r="540" s="14" customFormat="1">
      <c r="A540" s="14"/>
      <c r="B540" s="244"/>
      <c r="C540" s="245"/>
      <c r="D540" s="234" t="s">
        <v>129</v>
      </c>
      <c r="E540" s="246" t="s">
        <v>1</v>
      </c>
      <c r="F540" s="247" t="s">
        <v>132</v>
      </c>
      <c r="G540" s="245"/>
      <c r="H540" s="248">
        <v>36.173999999999999</v>
      </c>
      <c r="I540" s="249"/>
      <c r="J540" s="245"/>
      <c r="K540" s="245"/>
      <c r="L540" s="250"/>
      <c r="M540" s="251"/>
      <c r="N540" s="252"/>
      <c r="O540" s="252"/>
      <c r="P540" s="252"/>
      <c r="Q540" s="252"/>
      <c r="R540" s="252"/>
      <c r="S540" s="252"/>
      <c r="T540" s="253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4" t="s">
        <v>129</v>
      </c>
      <c r="AU540" s="254" t="s">
        <v>85</v>
      </c>
      <c r="AV540" s="14" t="s">
        <v>128</v>
      </c>
      <c r="AW540" s="14" t="s">
        <v>32</v>
      </c>
      <c r="AX540" s="14" t="s">
        <v>83</v>
      </c>
      <c r="AY540" s="254" t="s">
        <v>121</v>
      </c>
    </row>
    <row r="541" s="2" customFormat="1" ht="44.25" customHeight="1">
      <c r="A541" s="39"/>
      <c r="B541" s="40"/>
      <c r="C541" s="219" t="s">
        <v>499</v>
      </c>
      <c r="D541" s="290" t="s">
        <v>123</v>
      </c>
      <c r="E541" s="220" t="s">
        <v>775</v>
      </c>
      <c r="F541" s="221" t="s">
        <v>776</v>
      </c>
      <c r="G541" s="222" t="s">
        <v>265</v>
      </c>
      <c r="H541" s="223">
        <v>28.835000000000001</v>
      </c>
      <c r="I541" s="224"/>
      <c r="J541" s="225">
        <f>ROUND(I541*H541,2)</f>
        <v>0</v>
      </c>
      <c r="K541" s="221" t="s">
        <v>266</v>
      </c>
      <c r="L541" s="45"/>
      <c r="M541" s="226" t="s">
        <v>1</v>
      </c>
      <c r="N541" s="227" t="s">
        <v>41</v>
      </c>
      <c r="O541" s="92"/>
      <c r="P541" s="228">
        <f>O541*H541</f>
        <v>0</v>
      </c>
      <c r="Q541" s="228">
        <v>0</v>
      </c>
      <c r="R541" s="228">
        <f>Q541*H541</f>
        <v>0</v>
      </c>
      <c r="S541" s="228">
        <v>0</v>
      </c>
      <c r="T541" s="229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30" t="s">
        <v>128</v>
      </c>
      <c r="AT541" s="230" t="s">
        <v>123</v>
      </c>
      <c r="AU541" s="230" t="s">
        <v>85</v>
      </c>
      <c r="AY541" s="18" t="s">
        <v>121</v>
      </c>
      <c r="BE541" s="231">
        <f>IF(N541="základní",J541,0)</f>
        <v>0</v>
      </c>
      <c r="BF541" s="231">
        <f>IF(N541="snížená",J541,0)</f>
        <v>0</v>
      </c>
      <c r="BG541" s="231">
        <f>IF(N541="zákl. přenesená",J541,0)</f>
        <v>0</v>
      </c>
      <c r="BH541" s="231">
        <f>IF(N541="sníž. přenesená",J541,0)</f>
        <v>0</v>
      </c>
      <c r="BI541" s="231">
        <f>IF(N541="nulová",J541,0)</f>
        <v>0</v>
      </c>
      <c r="BJ541" s="18" t="s">
        <v>83</v>
      </c>
      <c r="BK541" s="231">
        <f>ROUND(I541*H541,2)</f>
        <v>0</v>
      </c>
      <c r="BL541" s="18" t="s">
        <v>128</v>
      </c>
      <c r="BM541" s="230" t="s">
        <v>777</v>
      </c>
    </row>
    <row r="542" s="13" customFormat="1">
      <c r="A542" s="13"/>
      <c r="B542" s="232"/>
      <c r="C542" s="233"/>
      <c r="D542" s="234" t="s">
        <v>129</v>
      </c>
      <c r="E542" s="235" t="s">
        <v>1</v>
      </c>
      <c r="F542" s="236" t="s">
        <v>778</v>
      </c>
      <c r="G542" s="233"/>
      <c r="H542" s="237">
        <v>28.835000000000001</v>
      </c>
      <c r="I542" s="238"/>
      <c r="J542" s="233"/>
      <c r="K542" s="233"/>
      <c r="L542" s="239"/>
      <c r="M542" s="240"/>
      <c r="N542" s="241"/>
      <c r="O542" s="241"/>
      <c r="P542" s="241"/>
      <c r="Q542" s="241"/>
      <c r="R542" s="241"/>
      <c r="S542" s="241"/>
      <c r="T542" s="242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3" t="s">
        <v>129</v>
      </c>
      <c r="AU542" s="243" t="s">
        <v>85</v>
      </c>
      <c r="AV542" s="13" t="s">
        <v>85</v>
      </c>
      <c r="AW542" s="13" t="s">
        <v>32</v>
      </c>
      <c r="AX542" s="13" t="s">
        <v>76</v>
      </c>
      <c r="AY542" s="243" t="s">
        <v>121</v>
      </c>
    </row>
    <row r="543" s="14" customFormat="1">
      <c r="A543" s="14"/>
      <c r="B543" s="244"/>
      <c r="C543" s="245"/>
      <c r="D543" s="234" t="s">
        <v>129</v>
      </c>
      <c r="E543" s="246" t="s">
        <v>1</v>
      </c>
      <c r="F543" s="247" t="s">
        <v>132</v>
      </c>
      <c r="G543" s="245"/>
      <c r="H543" s="248">
        <v>28.835000000000001</v>
      </c>
      <c r="I543" s="249"/>
      <c r="J543" s="245"/>
      <c r="K543" s="245"/>
      <c r="L543" s="250"/>
      <c r="M543" s="251"/>
      <c r="N543" s="252"/>
      <c r="O543" s="252"/>
      <c r="P543" s="252"/>
      <c r="Q543" s="252"/>
      <c r="R543" s="252"/>
      <c r="S543" s="252"/>
      <c r="T543" s="253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4" t="s">
        <v>129</v>
      </c>
      <c r="AU543" s="254" t="s">
        <v>85</v>
      </c>
      <c r="AV543" s="14" t="s">
        <v>128</v>
      </c>
      <c r="AW543" s="14" t="s">
        <v>32</v>
      </c>
      <c r="AX543" s="14" t="s">
        <v>83</v>
      </c>
      <c r="AY543" s="254" t="s">
        <v>121</v>
      </c>
    </row>
    <row r="544" s="2" customFormat="1" ht="44.25" customHeight="1">
      <c r="A544" s="39"/>
      <c r="B544" s="40"/>
      <c r="C544" s="219" t="s">
        <v>779</v>
      </c>
      <c r="D544" s="290" t="s">
        <v>123</v>
      </c>
      <c r="E544" s="220" t="s">
        <v>780</v>
      </c>
      <c r="F544" s="221" t="s">
        <v>264</v>
      </c>
      <c r="G544" s="222" t="s">
        <v>265</v>
      </c>
      <c r="H544" s="223">
        <v>199.482</v>
      </c>
      <c r="I544" s="224"/>
      <c r="J544" s="225">
        <f>ROUND(I544*H544,2)</f>
        <v>0</v>
      </c>
      <c r="K544" s="221" t="s">
        <v>266</v>
      </c>
      <c r="L544" s="45"/>
      <c r="M544" s="226" t="s">
        <v>1</v>
      </c>
      <c r="N544" s="227" t="s">
        <v>41</v>
      </c>
      <c r="O544" s="92"/>
      <c r="P544" s="228">
        <f>O544*H544</f>
        <v>0</v>
      </c>
      <c r="Q544" s="228">
        <v>0</v>
      </c>
      <c r="R544" s="228">
        <f>Q544*H544</f>
        <v>0</v>
      </c>
      <c r="S544" s="228">
        <v>0</v>
      </c>
      <c r="T544" s="229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0" t="s">
        <v>128</v>
      </c>
      <c r="AT544" s="230" t="s">
        <v>123</v>
      </c>
      <c r="AU544" s="230" t="s">
        <v>85</v>
      </c>
      <c r="AY544" s="18" t="s">
        <v>121</v>
      </c>
      <c r="BE544" s="231">
        <f>IF(N544="základní",J544,0)</f>
        <v>0</v>
      </c>
      <c r="BF544" s="231">
        <f>IF(N544="snížená",J544,0)</f>
        <v>0</v>
      </c>
      <c r="BG544" s="231">
        <f>IF(N544="zákl. přenesená",J544,0)</f>
        <v>0</v>
      </c>
      <c r="BH544" s="231">
        <f>IF(N544="sníž. přenesená",J544,0)</f>
        <v>0</v>
      </c>
      <c r="BI544" s="231">
        <f>IF(N544="nulová",J544,0)</f>
        <v>0</v>
      </c>
      <c r="BJ544" s="18" t="s">
        <v>83</v>
      </c>
      <c r="BK544" s="231">
        <f>ROUND(I544*H544,2)</f>
        <v>0</v>
      </c>
      <c r="BL544" s="18" t="s">
        <v>128</v>
      </c>
      <c r="BM544" s="230" t="s">
        <v>781</v>
      </c>
    </row>
    <row r="545" s="13" customFormat="1">
      <c r="A545" s="13"/>
      <c r="B545" s="232"/>
      <c r="C545" s="233"/>
      <c r="D545" s="234" t="s">
        <v>129</v>
      </c>
      <c r="E545" s="235" t="s">
        <v>1</v>
      </c>
      <c r="F545" s="236" t="s">
        <v>782</v>
      </c>
      <c r="G545" s="233"/>
      <c r="H545" s="237">
        <v>199.482</v>
      </c>
      <c r="I545" s="238"/>
      <c r="J545" s="233"/>
      <c r="K545" s="233"/>
      <c r="L545" s="239"/>
      <c r="M545" s="240"/>
      <c r="N545" s="241"/>
      <c r="O545" s="241"/>
      <c r="P545" s="241"/>
      <c r="Q545" s="241"/>
      <c r="R545" s="241"/>
      <c r="S545" s="241"/>
      <c r="T545" s="242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3" t="s">
        <v>129</v>
      </c>
      <c r="AU545" s="243" t="s">
        <v>85</v>
      </c>
      <c r="AV545" s="13" t="s">
        <v>85</v>
      </c>
      <c r="AW545" s="13" t="s">
        <v>32</v>
      </c>
      <c r="AX545" s="13" t="s">
        <v>76</v>
      </c>
      <c r="AY545" s="243" t="s">
        <v>121</v>
      </c>
    </row>
    <row r="546" s="14" customFormat="1">
      <c r="A546" s="14"/>
      <c r="B546" s="244"/>
      <c r="C546" s="245"/>
      <c r="D546" s="234" t="s">
        <v>129</v>
      </c>
      <c r="E546" s="246" t="s">
        <v>1</v>
      </c>
      <c r="F546" s="247" t="s">
        <v>132</v>
      </c>
      <c r="G546" s="245"/>
      <c r="H546" s="248">
        <v>199.482</v>
      </c>
      <c r="I546" s="249"/>
      <c r="J546" s="245"/>
      <c r="K546" s="245"/>
      <c r="L546" s="250"/>
      <c r="M546" s="251"/>
      <c r="N546" s="252"/>
      <c r="O546" s="252"/>
      <c r="P546" s="252"/>
      <c r="Q546" s="252"/>
      <c r="R546" s="252"/>
      <c r="S546" s="252"/>
      <c r="T546" s="253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4" t="s">
        <v>129</v>
      </c>
      <c r="AU546" s="254" t="s">
        <v>85</v>
      </c>
      <c r="AV546" s="14" t="s">
        <v>128</v>
      </c>
      <c r="AW546" s="14" t="s">
        <v>32</v>
      </c>
      <c r="AX546" s="14" t="s">
        <v>83</v>
      </c>
      <c r="AY546" s="254" t="s">
        <v>121</v>
      </c>
    </row>
    <row r="547" s="12" customFormat="1" ht="22.8" customHeight="1">
      <c r="A547" s="12"/>
      <c r="B547" s="203"/>
      <c r="C547" s="204"/>
      <c r="D547" s="205" t="s">
        <v>75</v>
      </c>
      <c r="E547" s="217" t="s">
        <v>783</v>
      </c>
      <c r="F547" s="217" t="s">
        <v>784</v>
      </c>
      <c r="G547" s="204"/>
      <c r="H547" s="204"/>
      <c r="I547" s="207"/>
      <c r="J547" s="218">
        <f>BK547</f>
        <v>0</v>
      </c>
      <c r="K547" s="204"/>
      <c r="L547" s="209"/>
      <c r="M547" s="210"/>
      <c r="N547" s="211"/>
      <c r="O547" s="211"/>
      <c r="P547" s="212">
        <f>P548</f>
        <v>0</v>
      </c>
      <c r="Q547" s="211"/>
      <c r="R547" s="212">
        <f>R548</f>
        <v>0</v>
      </c>
      <c r="S547" s="211"/>
      <c r="T547" s="213">
        <f>T548</f>
        <v>0</v>
      </c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R547" s="214" t="s">
        <v>83</v>
      </c>
      <c r="AT547" s="215" t="s">
        <v>75</v>
      </c>
      <c r="AU547" s="215" t="s">
        <v>83</v>
      </c>
      <c r="AY547" s="214" t="s">
        <v>121</v>
      </c>
      <c r="BK547" s="216">
        <f>BK548</f>
        <v>0</v>
      </c>
    </row>
    <row r="548" s="2" customFormat="1" ht="49.05" customHeight="1">
      <c r="A548" s="39"/>
      <c r="B548" s="40"/>
      <c r="C548" s="219" t="s">
        <v>503</v>
      </c>
      <c r="D548" s="290" t="s">
        <v>123</v>
      </c>
      <c r="E548" s="220" t="s">
        <v>785</v>
      </c>
      <c r="F548" s="221" t="s">
        <v>786</v>
      </c>
      <c r="G548" s="222" t="s">
        <v>265</v>
      </c>
      <c r="H548" s="223">
        <v>1280.9190000000001</v>
      </c>
      <c r="I548" s="224"/>
      <c r="J548" s="225">
        <f>ROUND(I548*H548,2)</f>
        <v>0</v>
      </c>
      <c r="K548" s="221" t="s">
        <v>266</v>
      </c>
      <c r="L548" s="45"/>
      <c r="M548" s="291" t="s">
        <v>1</v>
      </c>
      <c r="N548" s="292" t="s">
        <v>41</v>
      </c>
      <c r="O548" s="293"/>
      <c r="P548" s="294">
        <f>O548*H548</f>
        <v>0</v>
      </c>
      <c r="Q548" s="294">
        <v>0</v>
      </c>
      <c r="R548" s="294">
        <f>Q548*H548</f>
        <v>0</v>
      </c>
      <c r="S548" s="294">
        <v>0</v>
      </c>
      <c r="T548" s="295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30" t="s">
        <v>128</v>
      </c>
      <c r="AT548" s="230" t="s">
        <v>123</v>
      </c>
      <c r="AU548" s="230" t="s">
        <v>85</v>
      </c>
      <c r="AY548" s="18" t="s">
        <v>121</v>
      </c>
      <c r="BE548" s="231">
        <f>IF(N548="základní",J548,0)</f>
        <v>0</v>
      </c>
      <c r="BF548" s="231">
        <f>IF(N548="snížená",J548,0)</f>
        <v>0</v>
      </c>
      <c r="BG548" s="231">
        <f>IF(N548="zákl. přenesená",J548,0)</f>
        <v>0</v>
      </c>
      <c r="BH548" s="231">
        <f>IF(N548="sníž. přenesená",J548,0)</f>
        <v>0</v>
      </c>
      <c r="BI548" s="231">
        <f>IF(N548="nulová",J548,0)</f>
        <v>0</v>
      </c>
      <c r="BJ548" s="18" t="s">
        <v>83</v>
      </c>
      <c r="BK548" s="231">
        <f>ROUND(I548*H548,2)</f>
        <v>0</v>
      </c>
      <c r="BL548" s="18" t="s">
        <v>128</v>
      </c>
      <c r="BM548" s="230" t="s">
        <v>787</v>
      </c>
    </row>
    <row r="549" s="2" customFormat="1" ht="6.96" customHeight="1">
      <c r="A549" s="39"/>
      <c r="B549" s="67"/>
      <c r="C549" s="68"/>
      <c r="D549" s="68"/>
      <c r="E549" s="68"/>
      <c r="F549" s="68"/>
      <c r="G549" s="68"/>
      <c r="H549" s="68"/>
      <c r="I549" s="68"/>
      <c r="J549" s="68"/>
      <c r="K549" s="68"/>
      <c r="L549" s="45"/>
      <c r="M549" s="39"/>
      <c r="O549" s="39"/>
      <c r="P549" s="39"/>
      <c r="Q549" s="39"/>
      <c r="R549" s="39"/>
      <c r="S549" s="39"/>
      <c r="T549" s="39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</row>
  </sheetData>
  <sheetProtection sheet="1" autoFilter="0" formatColumns="0" formatRows="0" objects="1" scenarios="1" spinCount="100000" saltValue="IIx/hxGEiEkxeXWpzU8NscT7r2/jh0wItbmQk14vfmkNR0WiGd6iG5QMMmG2bulfxl+vVJ/pxw84tBpqnc0ivA==" hashValue="J9vQtZTmapKbVOq+gHreOlkQf1QPn7Q3Ozlv5R5cSzsCFHrt3rZUurWDwMFK6wnM7WS8dd3Au1OwwS35mk9l/Q==" algorithmName="SHA-512" password="CC35"/>
  <autoFilter ref="C124:K54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89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Lázně Bohdaneč, J. Žižky - vodovod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788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30. 8. 2024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ROUND((SUM(BE124:BE155)),  2)</f>
        <v>0</v>
      </c>
      <c r="G33" s="39"/>
      <c r="H33" s="39"/>
      <c r="I33" s="156">
        <v>0.20999999999999999</v>
      </c>
      <c r="J33" s="155">
        <f>ROUND(((SUM(BE124:BE155))*I33),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ROUND((SUM(BF124:BF155)),  2)</f>
        <v>0</v>
      </c>
      <c r="G34" s="39"/>
      <c r="H34" s="39"/>
      <c r="I34" s="156">
        <v>0.12</v>
      </c>
      <c r="J34" s="155">
        <f>ROUND(((SUM(BF124:BF155))*I34),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ROUND((SUM(BG124:BG155)),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ROUND((SUM(BH124:BH155)),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ROUND((SUM(BI124:BI155)),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Lázně Bohdaneč, J. Žižky - vodovod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VON - Vedlejší a ostatní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Lázně Bohdaneč</v>
      </c>
      <c r="G89" s="41"/>
      <c r="H89" s="41"/>
      <c r="I89" s="33" t="s">
        <v>22</v>
      </c>
      <c r="J89" s="80" t="str">
        <f>IF(J12="","",J12)</f>
        <v>30. 8. 2024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Vodovody a kanalizace Pardubice, a.s.</v>
      </c>
      <c r="G91" s="41"/>
      <c r="H91" s="41"/>
      <c r="I91" s="33" t="s">
        <v>30</v>
      </c>
      <c r="J91" s="37" t="str">
        <f>E21</f>
        <v>Multiaqua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Pavel Čihák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93</v>
      </c>
      <c r="D94" s="177"/>
      <c r="E94" s="177"/>
      <c r="F94" s="177"/>
      <c r="G94" s="177"/>
      <c r="H94" s="177"/>
      <c r="I94" s="177"/>
      <c r="J94" s="178" t="s">
        <v>94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95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96</v>
      </c>
    </row>
    <row r="97" s="9" customFormat="1" ht="24.96" customHeight="1">
      <c r="A97" s="9"/>
      <c r="B97" s="180"/>
      <c r="C97" s="181"/>
      <c r="D97" s="182" t="s">
        <v>789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790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791</v>
      </c>
      <c r="E99" s="183"/>
      <c r="F99" s="183"/>
      <c r="G99" s="183"/>
      <c r="H99" s="183"/>
      <c r="I99" s="183"/>
      <c r="J99" s="184">
        <f>J130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6"/>
      <c r="C100" s="187"/>
      <c r="D100" s="188" t="s">
        <v>790</v>
      </c>
      <c r="E100" s="189"/>
      <c r="F100" s="189"/>
      <c r="G100" s="189"/>
      <c r="H100" s="189"/>
      <c r="I100" s="189"/>
      <c r="J100" s="190">
        <f>J131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0"/>
      <c r="C101" s="181"/>
      <c r="D101" s="182" t="s">
        <v>792</v>
      </c>
      <c r="E101" s="183"/>
      <c r="F101" s="183"/>
      <c r="G101" s="183"/>
      <c r="H101" s="183"/>
      <c r="I101" s="183"/>
      <c r="J101" s="184">
        <f>J136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6"/>
      <c r="C102" s="187"/>
      <c r="D102" s="188" t="s">
        <v>790</v>
      </c>
      <c r="E102" s="189"/>
      <c r="F102" s="189"/>
      <c r="G102" s="189"/>
      <c r="H102" s="189"/>
      <c r="I102" s="189"/>
      <c r="J102" s="190">
        <f>J137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793</v>
      </c>
      <c r="E103" s="183"/>
      <c r="F103" s="183"/>
      <c r="G103" s="183"/>
      <c r="H103" s="183"/>
      <c r="I103" s="183"/>
      <c r="J103" s="184">
        <f>J145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790</v>
      </c>
      <c r="E104" s="189"/>
      <c r="F104" s="189"/>
      <c r="G104" s="189"/>
      <c r="H104" s="189"/>
      <c r="I104" s="189"/>
      <c r="J104" s="190">
        <f>J146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106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Lázně Bohdaneč, J. Žižky - vodovod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90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VON - Vedlejší a ostatní náklady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Lázně Bohdaneč</v>
      </c>
      <c r="G118" s="41"/>
      <c r="H118" s="41"/>
      <c r="I118" s="33" t="s">
        <v>22</v>
      </c>
      <c r="J118" s="80" t="str">
        <f>IF(J12="","",J12)</f>
        <v>30. 8. 2024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>Vodovody a kanalizace Pardubice, a.s.</v>
      </c>
      <c r="G120" s="41"/>
      <c r="H120" s="41"/>
      <c r="I120" s="33" t="s">
        <v>30</v>
      </c>
      <c r="J120" s="37" t="str">
        <f>E21</f>
        <v>Multiaqua s.r.o.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28</v>
      </c>
      <c r="D121" s="41"/>
      <c r="E121" s="41"/>
      <c r="F121" s="28" t="str">
        <f>IF(E18="","",E18)</f>
        <v>Vyplň údaj</v>
      </c>
      <c r="G121" s="41"/>
      <c r="H121" s="41"/>
      <c r="I121" s="33" t="s">
        <v>33</v>
      </c>
      <c r="J121" s="37" t="str">
        <f>E24</f>
        <v>Ing. Pavel Čihák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107</v>
      </c>
      <c r="D123" s="195" t="s">
        <v>61</v>
      </c>
      <c r="E123" s="195" t="s">
        <v>57</v>
      </c>
      <c r="F123" s="195" t="s">
        <v>58</v>
      </c>
      <c r="G123" s="195" t="s">
        <v>108</v>
      </c>
      <c r="H123" s="195" t="s">
        <v>109</v>
      </c>
      <c r="I123" s="195" t="s">
        <v>110</v>
      </c>
      <c r="J123" s="195" t="s">
        <v>94</v>
      </c>
      <c r="K123" s="196" t="s">
        <v>111</v>
      </c>
      <c r="L123" s="197"/>
      <c r="M123" s="101" t="s">
        <v>1</v>
      </c>
      <c r="N123" s="102" t="s">
        <v>40</v>
      </c>
      <c r="O123" s="102" t="s">
        <v>112</v>
      </c>
      <c r="P123" s="102" t="s">
        <v>113</v>
      </c>
      <c r="Q123" s="102" t="s">
        <v>114</v>
      </c>
      <c r="R123" s="102" t="s">
        <v>115</v>
      </c>
      <c r="S123" s="102" t="s">
        <v>116</v>
      </c>
      <c r="T123" s="103" t="s">
        <v>117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118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P125+P130+P136+P145</f>
        <v>0</v>
      </c>
      <c r="Q124" s="105"/>
      <c r="R124" s="200">
        <f>R125+R130+R136+R145</f>
        <v>0</v>
      </c>
      <c r="S124" s="105"/>
      <c r="T124" s="201">
        <f>T125+T130+T136+T145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75</v>
      </c>
      <c r="AU124" s="18" t="s">
        <v>96</v>
      </c>
      <c r="BK124" s="202">
        <f>BK125+BK130+BK136+BK145</f>
        <v>0</v>
      </c>
    </row>
    <row r="125" s="12" customFormat="1" ht="25.92" customHeight="1">
      <c r="A125" s="12"/>
      <c r="B125" s="203"/>
      <c r="C125" s="204"/>
      <c r="D125" s="205" t="s">
        <v>75</v>
      </c>
      <c r="E125" s="206" t="s">
        <v>794</v>
      </c>
      <c r="F125" s="206" t="s">
        <v>795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</f>
        <v>0</v>
      </c>
      <c r="Q125" s="211"/>
      <c r="R125" s="212">
        <f>R126</f>
        <v>0</v>
      </c>
      <c r="S125" s="211"/>
      <c r="T125" s="213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83</v>
      </c>
      <c r="AT125" s="215" t="s">
        <v>75</v>
      </c>
      <c r="AU125" s="215" t="s">
        <v>76</v>
      </c>
      <c r="AY125" s="214" t="s">
        <v>121</v>
      </c>
      <c r="BK125" s="216">
        <f>BK126</f>
        <v>0</v>
      </c>
    </row>
    <row r="126" s="12" customFormat="1" ht="22.8" customHeight="1">
      <c r="A126" s="12"/>
      <c r="B126" s="203"/>
      <c r="C126" s="204"/>
      <c r="D126" s="205" t="s">
        <v>75</v>
      </c>
      <c r="E126" s="217" t="s">
        <v>796</v>
      </c>
      <c r="F126" s="217" t="s">
        <v>797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SUM(P127:P129)</f>
        <v>0</v>
      </c>
      <c r="Q126" s="211"/>
      <c r="R126" s="212">
        <f>SUM(R127:R129)</f>
        <v>0</v>
      </c>
      <c r="S126" s="211"/>
      <c r="T126" s="213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83</v>
      </c>
      <c r="AT126" s="215" t="s">
        <v>75</v>
      </c>
      <c r="AU126" s="215" t="s">
        <v>83</v>
      </c>
      <c r="AY126" s="214" t="s">
        <v>121</v>
      </c>
      <c r="BK126" s="216">
        <f>SUM(BK127:BK129)</f>
        <v>0</v>
      </c>
    </row>
    <row r="127" s="2" customFormat="1" ht="24.15" customHeight="1">
      <c r="A127" s="39"/>
      <c r="B127" s="40"/>
      <c r="C127" s="219" t="s">
        <v>83</v>
      </c>
      <c r="D127" s="219" t="s">
        <v>123</v>
      </c>
      <c r="E127" s="220" t="s">
        <v>798</v>
      </c>
      <c r="F127" s="221" t="s">
        <v>799</v>
      </c>
      <c r="G127" s="222" t="s">
        <v>800</v>
      </c>
      <c r="H127" s="223">
        <v>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41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128</v>
      </c>
      <c r="AT127" s="230" t="s">
        <v>123</v>
      </c>
      <c r="AU127" s="230" t="s">
        <v>85</v>
      </c>
      <c r="AY127" s="18" t="s">
        <v>121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83</v>
      </c>
      <c r="BK127" s="231">
        <f>ROUND(I127*H127,2)</f>
        <v>0</v>
      </c>
      <c r="BL127" s="18" t="s">
        <v>128</v>
      </c>
      <c r="BM127" s="230" t="s">
        <v>85</v>
      </c>
    </row>
    <row r="128" s="2" customFormat="1" ht="16.5" customHeight="1">
      <c r="A128" s="39"/>
      <c r="B128" s="40"/>
      <c r="C128" s="219" t="s">
        <v>85</v>
      </c>
      <c r="D128" s="219" t="s">
        <v>123</v>
      </c>
      <c r="E128" s="220" t="s">
        <v>801</v>
      </c>
      <c r="F128" s="221" t="s">
        <v>802</v>
      </c>
      <c r="G128" s="222" t="s">
        <v>800</v>
      </c>
      <c r="H128" s="223">
        <v>1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41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128</v>
      </c>
      <c r="AT128" s="230" t="s">
        <v>123</v>
      </c>
      <c r="AU128" s="230" t="s">
        <v>85</v>
      </c>
      <c r="AY128" s="18" t="s">
        <v>121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83</v>
      </c>
      <c r="BK128" s="231">
        <f>ROUND(I128*H128,2)</f>
        <v>0</v>
      </c>
      <c r="BL128" s="18" t="s">
        <v>128</v>
      </c>
      <c r="BM128" s="230" t="s">
        <v>128</v>
      </c>
    </row>
    <row r="129" s="2" customFormat="1" ht="16.5" customHeight="1">
      <c r="A129" s="39"/>
      <c r="B129" s="40"/>
      <c r="C129" s="219" t="s">
        <v>139</v>
      </c>
      <c r="D129" s="219" t="s">
        <v>123</v>
      </c>
      <c r="E129" s="220" t="s">
        <v>803</v>
      </c>
      <c r="F129" s="221" t="s">
        <v>804</v>
      </c>
      <c r="G129" s="222" t="s">
        <v>800</v>
      </c>
      <c r="H129" s="223">
        <v>1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128</v>
      </c>
      <c r="AT129" s="230" t="s">
        <v>123</v>
      </c>
      <c r="AU129" s="230" t="s">
        <v>85</v>
      </c>
      <c r="AY129" s="18" t="s">
        <v>121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83</v>
      </c>
      <c r="BK129" s="231">
        <f>ROUND(I129*H129,2)</f>
        <v>0</v>
      </c>
      <c r="BL129" s="18" t="s">
        <v>128</v>
      </c>
      <c r="BM129" s="230" t="s">
        <v>142</v>
      </c>
    </row>
    <row r="130" s="12" customFormat="1" ht="25.92" customHeight="1">
      <c r="A130" s="12"/>
      <c r="B130" s="203"/>
      <c r="C130" s="204"/>
      <c r="D130" s="205" t="s">
        <v>75</v>
      </c>
      <c r="E130" s="206" t="s">
        <v>805</v>
      </c>
      <c r="F130" s="206" t="s">
        <v>806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</f>
        <v>0</v>
      </c>
      <c r="Q130" s="211"/>
      <c r="R130" s="212">
        <f>R131</f>
        <v>0</v>
      </c>
      <c r="S130" s="211"/>
      <c r="T130" s="213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83</v>
      </c>
      <c r="AT130" s="215" t="s">
        <v>75</v>
      </c>
      <c r="AU130" s="215" t="s">
        <v>76</v>
      </c>
      <c r="AY130" s="214" t="s">
        <v>121</v>
      </c>
      <c r="BK130" s="216">
        <f>BK131</f>
        <v>0</v>
      </c>
    </row>
    <row r="131" s="12" customFormat="1" ht="22.8" customHeight="1">
      <c r="A131" s="12"/>
      <c r="B131" s="203"/>
      <c r="C131" s="204"/>
      <c r="D131" s="205" t="s">
        <v>75</v>
      </c>
      <c r="E131" s="217" t="s">
        <v>796</v>
      </c>
      <c r="F131" s="217" t="s">
        <v>797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SUM(P132:P135)</f>
        <v>0</v>
      </c>
      <c r="Q131" s="211"/>
      <c r="R131" s="212">
        <f>SUM(R132:R135)</f>
        <v>0</v>
      </c>
      <c r="S131" s="211"/>
      <c r="T131" s="213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83</v>
      </c>
      <c r="AT131" s="215" t="s">
        <v>75</v>
      </c>
      <c r="AU131" s="215" t="s">
        <v>83</v>
      </c>
      <c r="AY131" s="214" t="s">
        <v>121</v>
      </c>
      <c r="BK131" s="216">
        <f>SUM(BK132:BK135)</f>
        <v>0</v>
      </c>
    </row>
    <row r="132" s="2" customFormat="1" ht="16.5" customHeight="1">
      <c r="A132" s="39"/>
      <c r="B132" s="40"/>
      <c r="C132" s="219" t="s">
        <v>128</v>
      </c>
      <c r="D132" s="219" t="s">
        <v>123</v>
      </c>
      <c r="E132" s="220" t="s">
        <v>807</v>
      </c>
      <c r="F132" s="221" t="s">
        <v>808</v>
      </c>
      <c r="G132" s="222" t="s">
        <v>800</v>
      </c>
      <c r="H132" s="223">
        <v>1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41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128</v>
      </c>
      <c r="AT132" s="230" t="s">
        <v>123</v>
      </c>
      <c r="AU132" s="230" t="s">
        <v>85</v>
      </c>
      <c r="AY132" s="18" t="s">
        <v>121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83</v>
      </c>
      <c r="BK132" s="231">
        <f>ROUND(I132*H132,2)</f>
        <v>0</v>
      </c>
      <c r="BL132" s="18" t="s">
        <v>128</v>
      </c>
      <c r="BM132" s="230" t="s">
        <v>150</v>
      </c>
    </row>
    <row r="133" s="2" customFormat="1">
      <c r="A133" s="39"/>
      <c r="B133" s="40"/>
      <c r="C133" s="41"/>
      <c r="D133" s="234" t="s">
        <v>168</v>
      </c>
      <c r="E133" s="41"/>
      <c r="F133" s="265" t="s">
        <v>809</v>
      </c>
      <c r="G133" s="41"/>
      <c r="H133" s="41"/>
      <c r="I133" s="266"/>
      <c r="J133" s="41"/>
      <c r="K133" s="41"/>
      <c r="L133" s="45"/>
      <c r="M133" s="267"/>
      <c r="N133" s="268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168</v>
      </c>
      <c r="AU133" s="18" t="s">
        <v>85</v>
      </c>
    </row>
    <row r="134" s="2" customFormat="1" ht="33" customHeight="1">
      <c r="A134" s="39"/>
      <c r="B134" s="40"/>
      <c r="C134" s="219" t="s">
        <v>152</v>
      </c>
      <c r="D134" s="219" t="s">
        <v>123</v>
      </c>
      <c r="E134" s="220" t="s">
        <v>810</v>
      </c>
      <c r="F134" s="221" t="s">
        <v>811</v>
      </c>
      <c r="G134" s="222" t="s">
        <v>800</v>
      </c>
      <c r="H134" s="223">
        <v>1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41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128</v>
      </c>
      <c r="AT134" s="230" t="s">
        <v>123</v>
      </c>
      <c r="AU134" s="230" t="s">
        <v>85</v>
      </c>
      <c r="AY134" s="18" t="s">
        <v>121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83</v>
      </c>
      <c r="BK134" s="231">
        <f>ROUND(I134*H134,2)</f>
        <v>0</v>
      </c>
      <c r="BL134" s="18" t="s">
        <v>128</v>
      </c>
      <c r="BM134" s="230" t="s">
        <v>155</v>
      </c>
    </row>
    <row r="135" s="2" customFormat="1">
      <c r="A135" s="39"/>
      <c r="B135" s="40"/>
      <c r="C135" s="41"/>
      <c r="D135" s="234" t="s">
        <v>168</v>
      </c>
      <c r="E135" s="41"/>
      <c r="F135" s="265" t="s">
        <v>812</v>
      </c>
      <c r="G135" s="41"/>
      <c r="H135" s="41"/>
      <c r="I135" s="266"/>
      <c r="J135" s="41"/>
      <c r="K135" s="41"/>
      <c r="L135" s="45"/>
      <c r="M135" s="267"/>
      <c r="N135" s="268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168</v>
      </c>
      <c r="AU135" s="18" t="s">
        <v>85</v>
      </c>
    </row>
    <row r="136" s="12" customFormat="1" ht="25.92" customHeight="1">
      <c r="A136" s="12"/>
      <c r="B136" s="203"/>
      <c r="C136" s="204"/>
      <c r="D136" s="205" t="s">
        <v>75</v>
      </c>
      <c r="E136" s="206" t="s">
        <v>813</v>
      </c>
      <c r="F136" s="206" t="s">
        <v>814</v>
      </c>
      <c r="G136" s="204"/>
      <c r="H136" s="204"/>
      <c r="I136" s="207"/>
      <c r="J136" s="208">
        <f>BK136</f>
        <v>0</v>
      </c>
      <c r="K136" s="204"/>
      <c r="L136" s="209"/>
      <c r="M136" s="210"/>
      <c r="N136" s="211"/>
      <c r="O136" s="211"/>
      <c r="P136" s="212">
        <f>P137</f>
        <v>0</v>
      </c>
      <c r="Q136" s="211"/>
      <c r="R136" s="212">
        <f>R137</f>
        <v>0</v>
      </c>
      <c r="S136" s="211"/>
      <c r="T136" s="213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83</v>
      </c>
      <c r="AT136" s="215" t="s">
        <v>75</v>
      </c>
      <c r="AU136" s="215" t="s">
        <v>76</v>
      </c>
      <c r="AY136" s="214" t="s">
        <v>121</v>
      </c>
      <c r="BK136" s="216">
        <f>BK137</f>
        <v>0</v>
      </c>
    </row>
    <row r="137" s="12" customFormat="1" ht="22.8" customHeight="1">
      <c r="A137" s="12"/>
      <c r="B137" s="203"/>
      <c r="C137" s="204"/>
      <c r="D137" s="205" t="s">
        <v>75</v>
      </c>
      <c r="E137" s="217" t="s">
        <v>796</v>
      </c>
      <c r="F137" s="217" t="s">
        <v>797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SUM(P138:P144)</f>
        <v>0</v>
      </c>
      <c r="Q137" s="211"/>
      <c r="R137" s="212">
        <f>SUM(R138:R144)</f>
        <v>0</v>
      </c>
      <c r="S137" s="211"/>
      <c r="T137" s="213">
        <f>SUM(T138:T144)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83</v>
      </c>
      <c r="AT137" s="215" t="s">
        <v>75</v>
      </c>
      <c r="AU137" s="215" t="s">
        <v>83</v>
      </c>
      <c r="AY137" s="214" t="s">
        <v>121</v>
      </c>
      <c r="BK137" s="216">
        <f>SUM(BK138:BK144)</f>
        <v>0</v>
      </c>
    </row>
    <row r="138" s="2" customFormat="1" ht="33" customHeight="1">
      <c r="A138" s="39"/>
      <c r="B138" s="40"/>
      <c r="C138" s="219" t="s">
        <v>142</v>
      </c>
      <c r="D138" s="219" t="s">
        <v>123</v>
      </c>
      <c r="E138" s="220" t="s">
        <v>815</v>
      </c>
      <c r="F138" s="221" t="s">
        <v>816</v>
      </c>
      <c r="G138" s="222" t="s">
        <v>800</v>
      </c>
      <c r="H138" s="223">
        <v>1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41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128</v>
      </c>
      <c r="AT138" s="230" t="s">
        <v>123</v>
      </c>
      <c r="AU138" s="230" t="s">
        <v>85</v>
      </c>
      <c r="AY138" s="18" t="s">
        <v>121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83</v>
      </c>
      <c r="BK138" s="231">
        <f>ROUND(I138*H138,2)</f>
        <v>0</v>
      </c>
      <c r="BL138" s="18" t="s">
        <v>128</v>
      </c>
      <c r="BM138" s="230" t="s">
        <v>8</v>
      </c>
    </row>
    <row r="139" s="2" customFormat="1" ht="44.25" customHeight="1">
      <c r="A139" s="39"/>
      <c r="B139" s="40"/>
      <c r="C139" s="219" t="s">
        <v>159</v>
      </c>
      <c r="D139" s="219" t="s">
        <v>123</v>
      </c>
      <c r="E139" s="220" t="s">
        <v>817</v>
      </c>
      <c r="F139" s="221" t="s">
        <v>818</v>
      </c>
      <c r="G139" s="222" t="s">
        <v>800</v>
      </c>
      <c r="H139" s="223">
        <v>1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41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128</v>
      </c>
      <c r="AT139" s="230" t="s">
        <v>123</v>
      </c>
      <c r="AU139" s="230" t="s">
        <v>85</v>
      </c>
      <c r="AY139" s="18" t="s">
        <v>121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83</v>
      </c>
      <c r="BK139" s="231">
        <f>ROUND(I139*H139,2)</f>
        <v>0</v>
      </c>
      <c r="BL139" s="18" t="s">
        <v>128</v>
      </c>
      <c r="BM139" s="230" t="s">
        <v>163</v>
      </c>
    </row>
    <row r="140" s="2" customFormat="1">
      <c r="A140" s="39"/>
      <c r="B140" s="40"/>
      <c r="C140" s="41"/>
      <c r="D140" s="234" t="s">
        <v>168</v>
      </c>
      <c r="E140" s="41"/>
      <c r="F140" s="265" t="s">
        <v>819</v>
      </c>
      <c r="G140" s="41"/>
      <c r="H140" s="41"/>
      <c r="I140" s="266"/>
      <c r="J140" s="41"/>
      <c r="K140" s="41"/>
      <c r="L140" s="45"/>
      <c r="M140" s="267"/>
      <c r="N140" s="268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168</v>
      </c>
      <c r="AU140" s="18" t="s">
        <v>85</v>
      </c>
    </row>
    <row r="141" s="2" customFormat="1" ht="44.25" customHeight="1">
      <c r="A141" s="39"/>
      <c r="B141" s="40"/>
      <c r="C141" s="219" t="s">
        <v>150</v>
      </c>
      <c r="D141" s="219" t="s">
        <v>123</v>
      </c>
      <c r="E141" s="220" t="s">
        <v>820</v>
      </c>
      <c r="F141" s="221" t="s">
        <v>821</v>
      </c>
      <c r="G141" s="222" t="s">
        <v>800</v>
      </c>
      <c r="H141" s="223">
        <v>1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41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128</v>
      </c>
      <c r="AT141" s="230" t="s">
        <v>123</v>
      </c>
      <c r="AU141" s="230" t="s">
        <v>85</v>
      </c>
      <c r="AY141" s="18" t="s">
        <v>121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83</v>
      </c>
      <c r="BK141" s="231">
        <f>ROUND(I141*H141,2)</f>
        <v>0</v>
      </c>
      <c r="BL141" s="18" t="s">
        <v>128</v>
      </c>
      <c r="BM141" s="230" t="s">
        <v>167</v>
      </c>
    </row>
    <row r="142" s="2" customFormat="1" ht="24.15" customHeight="1">
      <c r="A142" s="39"/>
      <c r="B142" s="40"/>
      <c r="C142" s="219" t="s">
        <v>173</v>
      </c>
      <c r="D142" s="219" t="s">
        <v>123</v>
      </c>
      <c r="E142" s="220" t="s">
        <v>822</v>
      </c>
      <c r="F142" s="221" t="s">
        <v>823</v>
      </c>
      <c r="G142" s="222" t="s">
        <v>800</v>
      </c>
      <c r="H142" s="223">
        <v>1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41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128</v>
      </c>
      <c r="AT142" s="230" t="s">
        <v>123</v>
      </c>
      <c r="AU142" s="230" t="s">
        <v>85</v>
      </c>
      <c r="AY142" s="18" t="s">
        <v>121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83</v>
      </c>
      <c r="BK142" s="231">
        <f>ROUND(I142*H142,2)</f>
        <v>0</v>
      </c>
      <c r="BL142" s="18" t="s">
        <v>128</v>
      </c>
      <c r="BM142" s="230" t="s">
        <v>177</v>
      </c>
    </row>
    <row r="143" s="2" customFormat="1">
      <c r="A143" s="39"/>
      <c r="B143" s="40"/>
      <c r="C143" s="41"/>
      <c r="D143" s="234" t="s">
        <v>168</v>
      </c>
      <c r="E143" s="41"/>
      <c r="F143" s="265" t="s">
        <v>824</v>
      </c>
      <c r="G143" s="41"/>
      <c r="H143" s="41"/>
      <c r="I143" s="266"/>
      <c r="J143" s="41"/>
      <c r="K143" s="41"/>
      <c r="L143" s="45"/>
      <c r="M143" s="267"/>
      <c r="N143" s="268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168</v>
      </c>
      <c r="AU143" s="18" t="s">
        <v>85</v>
      </c>
    </row>
    <row r="144" s="2" customFormat="1" ht="298.05" customHeight="1">
      <c r="A144" s="39"/>
      <c r="B144" s="40"/>
      <c r="C144" s="219" t="s">
        <v>155</v>
      </c>
      <c r="D144" s="219" t="s">
        <v>123</v>
      </c>
      <c r="E144" s="220" t="s">
        <v>825</v>
      </c>
      <c r="F144" s="221" t="s">
        <v>826</v>
      </c>
      <c r="G144" s="222" t="s">
        <v>800</v>
      </c>
      <c r="H144" s="223">
        <v>1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41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128</v>
      </c>
      <c r="AT144" s="230" t="s">
        <v>123</v>
      </c>
      <c r="AU144" s="230" t="s">
        <v>85</v>
      </c>
      <c r="AY144" s="18" t="s">
        <v>121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83</v>
      </c>
      <c r="BK144" s="231">
        <f>ROUND(I144*H144,2)</f>
        <v>0</v>
      </c>
      <c r="BL144" s="18" t="s">
        <v>128</v>
      </c>
      <c r="BM144" s="230" t="s">
        <v>183</v>
      </c>
    </row>
    <row r="145" s="12" customFormat="1" ht="25.92" customHeight="1">
      <c r="A145" s="12"/>
      <c r="B145" s="203"/>
      <c r="C145" s="204"/>
      <c r="D145" s="205" t="s">
        <v>75</v>
      </c>
      <c r="E145" s="206" t="s">
        <v>827</v>
      </c>
      <c r="F145" s="206" t="s">
        <v>828</v>
      </c>
      <c r="G145" s="204"/>
      <c r="H145" s="204"/>
      <c r="I145" s="207"/>
      <c r="J145" s="208">
        <f>BK145</f>
        <v>0</v>
      </c>
      <c r="K145" s="204"/>
      <c r="L145" s="209"/>
      <c r="M145" s="210"/>
      <c r="N145" s="211"/>
      <c r="O145" s="211"/>
      <c r="P145" s="212">
        <f>P146</f>
        <v>0</v>
      </c>
      <c r="Q145" s="211"/>
      <c r="R145" s="212">
        <f>R146</f>
        <v>0</v>
      </c>
      <c r="S145" s="211"/>
      <c r="T145" s="213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83</v>
      </c>
      <c r="AT145" s="215" t="s">
        <v>75</v>
      </c>
      <c r="AU145" s="215" t="s">
        <v>76</v>
      </c>
      <c r="AY145" s="214" t="s">
        <v>121</v>
      </c>
      <c r="BK145" s="216">
        <f>BK146</f>
        <v>0</v>
      </c>
    </row>
    <row r="146" s="12" customFormat="1" ht="22.8" customHeight="1">
      <c r="A146" s="12"/>
      <c r="B146" s="203"/>
      <c r="C146" s="204"/>
      <c r="D146" s="205" t="s">
        <v>75</v>
      </c>
      <c r="E146" s="217" t="s">
        <v>796</v>
      </c>
      <c r="F146" s="217" t="s">
        <v>797</v>
      </c>
      <c r="G146" s="204"/>
      <c r="H146" s="204"/>
      <c r="I146" s="207"/>
      <c r="J146" s="218">
        <f>BK146</f>
        <v>0</v>
      </c>
      <c r="K146" s="204"/>
      <c r="L146" s="209"/>
      <c r="M146" s="210"/>
      <c r="N146" s="211"/>
      <c r="O146" s="211"/>
      <c r="P146" s="212">
        <f>SUM(P147:P155)</f>
        <v>0</v>
      </c>
      <c r="Q146" s="211"/>
      <c r="R146" s="212">
        <f>SUM(R147:R155)</f>
        <v>0</v>
      </c>
      <c r="S146" s="211"/>
      <c r="T146" s="213">
        <f>SUM(T147:T155)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4" t="s">
        <v>83</v>
      </c>
      <c r="AT146" s="215" t="s">
        <v>75</v>
      </c>
      <c r="AU146" s="215" t="s">
        <v>83</v>
      </c>
      <c r="AY146" s="214" t="s">
        <v>121</v>
      </c>
      <c r="BK146" s="216">
        <f>SUM(BK147:BK155)</f>
        <v>0</v>
      </c>
    </row>
    <row r="147" s="2" customFormat="1" ht="24.15" customHeight="1">
      <c r="A147" s="39"/>
      <c r="B147" s="40"/>
      <c r="C147" s="219" t="s">
        <v>185</v>
      </c>
      <c r="D147" s="219" t="s">
        <v>123</v>
      </c>
      <c r="E147" s="220" t="s">
        <v>829</v>
      </c>
      <c r="F147" s="221" t="s">
        <v>830</v>
      </c>
      <c r="G147" s="222" t="s">
        <v>800</v>
      </c>
      <c r="H147" s="223">
        <v>1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128</v>
      </c>
      <c r="AT147" s="230" t="s">
        <v>123</v>
      </c>
      <c r="AU147" s="230" t="s">
        <v>85</v>
      </c>
      <c r="AY147" s="18" t="s">
        <v>121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83</v>
      </c>
      <c r="BK147" s="231">
        <f>ROUND(I147*H147,2)</f>
        <v>0</v>
      </c>
      <c r="BL147" s="18" t="s">
        <v>128</v>
      </c>
      <c r="BM147" s="230" t="s">
        <v>188</v>
      </c>
    </row>
    <row r="148" s="2" customFormat="1">
      <c r="A148" s="39"/>
      <c r="B148" s="40"/>
      <c r="C148" s="41"/>
      <c r="D148" s="234" t="s">
        <v>168</v>
      </c>
      <c r="E148" s="41"/>
      <c r="F148" s="265" t="s">
        <v>831</v>
      </c>
      <c r="G148" s="41"/>
      <c r="H148" s="41"/>
      <c r="I148" s="266"/>
      <c r="J148" s="41"/>
      <c r="K148" s="41"/>
      <c r="L148" s="45"/>
      <c r="M148" s="267"/>
      <c r="N148" s="268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168</v>
      </c>
      <c r="AU148" s="18" t="s">
        <v>85</v>
      </c>
    </row>
    <row r="149" s="2" customFormat="1" ht="49.05" customHeight="1">
      <c r="A149" s="39"/>
      <c r="B149" s="40"/>
      <c r="C149" s="219" t="s">
        <v>8</v>
      </c>
      <c r="D149" s="219" t="s">
        <v>123</v>
      </c>
      <c r="E149" s="220" t="s">
        <v>832</v>
      </c>
      <c r="F149" s="221" t="s">
        <v>833</v>
      </c>
      <c r="G149" s="222" t="s">
        <v>800</v>
      </c>
      <c r="H149" s="223">
        <v>1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41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128</v>
      </c>
      <c r="AT149" s="230" t="s">
        <v>123</v>
      </c>
      <c r="AU149" s="230" t="s">
        <v>85</v>
      </c>
      <c r="AY149" s="18" t="s">
        <v>121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83</v>
      </c>
      <c r="BK149" s="231">
        <f>ROUND(I149*H149,2)</f>
        <v>0</v>
      </c>
      <c r="BL149" s="18" t="s">
        <v>128</v>
      </c>
      <c r="BM149" s="230" t="s">
        <v>192</v>
      </c>
    </row>
    <row r="150" s="2" customFormat="1" ht="24.15" customHeight="1">
      <c r="A150" s="39"/>
      <c r="B150" s="40"/>
      <c r="C150" s="219" t="s">
        <v>194</v>
      </c>
      <c r="D150" s="219" t="s">
        <v>123</v>
      </c>
      <c r="E150" s="220" t="s">
        <v>834</v>
      </c>
      <c r="F150" s="221" t="s">
        <v>835</v>
      </c>
      <c r="G150" s="222" t="s">
        <v>800</v>
      </c>
      <c r="H150" s="223">
        <v>1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41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128</v>
      </c>
      <c r="AT150" s="230" t="s">
        <v>123</v>
      </c>
      <c r="AU150" s="230" t="s">
        <v>85</v>
      </c>
      <c r="AY150" s="18" t="s">
        <v>121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83</v>
      </c>
      <c r="BK150" s="231">
        <f>ROUND(I150*H150,2)</f>
        <v>0</v>
      </c>
      <c r="BL150" s="18" t="s">
        <v>128</v>
      </c>
      <c r="BM150" s="230" t="s">
        <v>197</v>
      </c>
    </row>
    <row r="151" s="2" customFormat="1">
      <c r="A151" s="39"/>
      <c r="B151" s="40"/>
      <c r="C151" s="41"/>
      <c r="D151" s="234" t="s">
        <v>168</v>
      </c>
      <c r="E151" s="41"/>
      <c r="F151" s="265" t="s">
        <v>836</v>
      </c>
      <c r="G151" s="41"/>
      <c r="H151" s="41"/>
      <c r="I151" s="266"/>
      <c r="J151" s="41"/>
      <c r="K151" s="41"/>
      <c r="L151" s="45"/>
      <c r="M151" s="267"/>
      <c r="N151" s="268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168</v>
      </c>
      <c r="AU151" s="18" t="s">
        <v>85</v>
      </c>
    </row>
    <row r="152" s="2" customFormat="1" ht="24.15" customHeight="1">
      <c r="A152" s="39"/>
      <c r="B152" s="40"/>
      <c r="C152" s="219" t="s">
        <v>163</v>
      </c>
      <c r="D152" s="219" t="s">
        <v>123</v>
      </c>
      <c r="E152" s="220" t="s">
        <v>837</v>
      </c>
      <c r="F152" s="221" t="s">
        <v>838</v>
      </c>
      <c r="G152" s="222" t="s">
        <v>800</v>
      </c>
      <c r="H152" s="223">
        <v>1</v>
      </c>
      <c r="I152" s="224"/>
      <c r="J152" s="225">
        <f>ROUND(I152*H152,2)</f>
        <v>0</v>
      </c>
      <c r="K152" s="221" t="s">
        <v>1</v>
      </c>
      <c r="L152" s="45"/>
      <c r="M152" s="226" t="s">
        <v>1</v>
      </c>
      <c r="N152" s="227" t="s">
        <v>41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128</v>
      </c>
      <c r="AT152" s="230" t="s">
        <v>123</v>
      </c>
      <c r="AU152" s="230" t="s">
        <v>85</v>
      </c>
      <c r="AY152" s="18" t="s">
        <v>121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83</v>
      </c>
      <c r="BK152" s="231">
        <f>ROUND(I152*H152,2)</f>
        <v>0</v>
      </c>
      <c r="BL152" s="18" t="s">
        <v>128</v>
      </c>
      <c r="BM152" s="230" t="s">
        <v>205</v>
      </c>
    </row>
    <row r="153" s="2" customFormat="1">
      <c r="A153" s="39"/>
      <c r="B153" s="40"/>
      <c r="C153" s="41"/>
      <c r="D153" s="234" t="s">
        <v>168</v>
      </c>
      <c r="E153" s="41"/>
      <c r="F153" s="265" t="s">
        <v>839</v>
      </c>
      <c r="G153" s="41"/>
      <c r="H153" s="41"/>
      <c r="I153" s="266"/>
      <c r="J153" s="41"/>
      <c r="K153" s="41"/>
      <c r="L153" s="45"/>
      <c r="M153" s="267"/>
      <c r="N153" s="268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168</v>
      </c>
      <c r="AU153" s="18" t="s">
        <v>85</v>
      </c>
    </row>
    <row r="154" s="2" customFormat="1" ht="44.25" customHeight="1">
      <c r="A154" s="39"/>
      <c r="B154" s="40"/>
      <c r="C154" s="219" t="s">
        <v>207</v>
      </c>
      <c r="D154" s="219" t="s">
        <v>123</v>
      </c>
      <c r="E154" s="220" t="s">
        <v>840</v>
      </c>
      <c r="F154" s="221" t="s">
        <v>841</v>
      </c>
      <c r="G154" s="222" t="s">
        <v>800</v>
      </c>
      <c r="H154" s="223">
        <v>1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41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128</v>
      </c>
      <c r="AT154" s="230" t="s">
        <v>123</v>
      </c>
      <c r="AU154" s="230" t="s">
        <v>85</v>
      </c>
      <c r="AY154" s="18" t="s">
        <v>121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83</v>
      </c>
      <c r="BK154" s="231">
        <f>ROUND(I154*H154,2)</f>
        <v>0</v>
      </c>
      <c r="BL154" s="18" t="s">
        <v>128</v>
      </c>
      <c r="BM154" s="230" t="s">
        <v>210</v>
      </c>
    </row>
    <row r="155" s="2" customFormat="1" ht="16.5" customHeight="1">
      <c r="A155" s="39"/>
      <c r="B155" s="40"/>
      <c r="C155" s="219" t="s">
        <v>167</v>
      </c>
      <c r="D155" s="219" t="s">
        <v>123</v>
      </c>
      <c r="E155" s="220" t="s">
        <v>842</v>
      </c>
      <c r="F155" s="221" t="s">
        <v>843</v>
      </c>
      <c r="G155" s="222" t="s">
        <v>800</v>
      </c>
      <c r="H155" s="223">
        <v>1</v>
      </c>
      <c r="I155" s="224"/>
      <c r="J155" s="225">
        <f>ROUND(I155*H155,2)</f>
        <v>0</v>
      </c>
      <c r="K155" s="221" t="s">
        <v>1</v>
      </c>
      <c r="L155" s="45"/>
      <c r="M155" s="291" t="s">
        <v>1</v>
      </c>
      <c r="N155" s="292" t="s">
        <v>41</v>
      </c>
      <c r="O155" s="293"/>
      <c r="P155" s="294">
        <f>O155*H155</f>
        <v>0</v>
      </c>
      <c r="Q155" s="294">
        <v>0</v>
      </c>
      <c r="R155" s="294">
        <f>Q155*H155</f>
        <v>0</v>
      </c>
      <c r="S155" s="294">
        <v>0</v>
      </c>
      <c r="T155" s="29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128</v>
      </c>
      <c r="AT155" s="230" t="s">
        <v>123</v>
      </c>
      <c r="AU155" s="230" t="s">
        <v>85</v>
      </c>
      <c r="AY155" s="18" t="s">
        <v>121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83</v>
      </c>
      <c r="BK155" s="231">
        <f>ROUND(I155*H155,2)</f>
        <v>0</v>
      </c>
      <c r="BL155" s="18" t="s">
        <v>128</v>
      </c>
      <c r="BM155" s="230" t="s">
        <v>226</v>
      </c>
    </row>
    <row r="156" s="2" customFormat="1" ht="6.96" customHeight="1">
      <c r="A156" s="39"/>
      <c r="B156" s="67"/>
      <c r="C156" s="68"/>
      <c r="D156" s="68"/>
      <c r="E156" s="68"/>
      <c r="F156" s="68"/>
      <c r="G156" s="68"/>
      <c r="H156" s="68"/>
      <c r="I156" s="68"/>
      <c r="J156" s="68"/>
      <c r="K156" s="68"/>
      <c r="L156" s="45"/>
      <c r="M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</row>
  </sheetData>
  <sheetProtection sheet="1" autoFilter="0" formatColumns="0" formatRows="0" objects="1" scenarios="1" spinCount="100000" saltValue="AjDYDDUmB/SiwBdU3A4oZtO3YSwD514ZmCPmPQdzZHVpObjgQdswkYZNGrtE9FWDtTWW29TbndzNPnW0AU7m7Q==" hashValue="3tshuSkBfTEQzYgzZVg++B8xdyp2oW4BDdiUf1Y8JO1SC3R1RQBbGK58DuvnDCKKZc4GYgZ4+NBf7RYOxP0KHA==" algorithmName="SHA-512" password="CC35"/>
  <autoFilter ref="C123:K15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Ladislav</dc:creator>
  <cp:lastModifiedBy>Malý Ladislav</cp:lastModifiedBy>
  <dcterms:created xsi:type="dcterms:W3CDTF">2024-08-30T12:01:12Z</dcterms:created>
  <dcterms:modified xsi:type="dcterms:W3CDTF">2024-08-30T12:01:26Z</dcterms:modified>
</cp:coreProperties>
</file>